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showInkAnnotation="0" codeName="ThisWorkbook" autoCompressPictures="0"/>
  <mc:AlternateContent xmlns:mc="http://schemas.openxmlformats.org/markup-compatibility/2006">
    <mc:Choice Requires="x15">
      <x15ac:absPath xmlns:x15ac="http://schemas.microsoft.com/office/spreadsheetml/2010/11/ac" url="U:\Regulatory Affairs\Dodd-Frank Conflict Materials statements\"/>
    </mc:Choice>
  </mc:AlternateContent>
  <xr:revisionPtr revIDLastSave="0" documentId="13_ncr:1_{E72A8E0B-255C-4ED1-B518-85C54AAEFEAE}" xr6:coauthVersionLast="37" xr6:coauthVersionMax="37"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5" i="5" l="1"/>
  <c r="C5" i="5"/>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B6" i="5"/>
  <c r="C6" i="5"/>
  <c r="V6" i="5" s="1"/>
  <c r="B7" i="5"/>
  <c r="C7" i="5"/>
  <c r="V7" i="5" s="1"/>
  <c r="B8" i="5"/>
  <c r="C8" i="5"/>
  <c r="V8" i="5" s="1"/>
  <c r="B9" i="5"/>
  <c r="AB9" i="5" s="1"/>
  <c r="C9" i="5"/>
  <c r="V9" i="5" s="1"/>
  <c r="B10" i="5"/>
  <c r="C10" i="5"/>
  <c r="B11" i="5"/>
  <c r="AB11" i="5" s="1"/>
  <c r="C11" i="5"/>
  <c r="V11" i="5" s="1"/>
  <c r="B12" i="5"/>
  <c r="C12" i="5"/>
  <c r="V12" i="5" s="1"/>
  <c r="F12" i="5" s="1"/>
  <c r="B13" i="5"/>
  <c r="C13" i="5"/>
  <c r="V13" i="5" s="1"/>
  <c r="B14" i="5"/>
  <c r="C14" i="5"/>
  <c r="B15" i="5"/>
  <c r="AB15" i="5" s="1"/>
  <c r="C15" i="5"/>
  <c r="V15" i="5" s="1"/>
  <c r="B16" i="5"/>
  <c r="C16" i="5"/>
  <c r="V16" i="5" s="1"/>
  <c r="B17" i="5"/>
  <c r="AB17" i="5" s="1"/>
  <c r="C17" i="5"/>
  <c r="V17" i="5" s="1"/>
  <c r="B18" i="5"/>
  <c r="C18" i="5"/>
  <c r="B19" i="5"/>
  <c r="AB19" i="5" s="1"/>
  <c r="C19" i="5"/>
  <c r="V19" i="5" s="1"/>
  <c r="B20" i="5"/>
  <c r="C20" i="5"/>
  <c r="V20" i="5" s="1"/>
  <c r="B21" i="5"/>
  <c r="C21" i="5"/>
  <c r="V21" i="5" s="1"/>
  <c r="B22" i="5"/>
  <c r="C22" i="5"/>
  <c r="V22" i="5" s="1"/>
  <c r="B23" i="5"/>
  <c r="AB23" i="5" s="1"/>
  <c r="C23" i="5"/>
  <c r="V23" i="5" s="1"/>
  <c r="B24" i="5"/>
  <c r="C24" i="5"/>
  <c r="B25" i="5"/>
  <c r="AB25" i="5" s="1"/>
  <c r="C25" i="5"/>
  <c r="V25" i="5" s="1"/>
  <c r="B26" i="5"/>
  <c r="C26" i="5"/>
  <c r="V26" i="5" s="1"/>
  <c r="B27" i="5"/>
  <c r="AB27" i="5" s="1"/>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C92" i="5"/>
  <c r="V92" i="5" s="1"/>
  <c r="B93" i="5"/>
  <c r="C93" i="5"/>
  <c r="V93" i="5" s="1"/>
  <c r="B94" i="5"/>
  <c r="C94" i="5"/>
  <c r="V94" i="5" s="1"/>
  <c r="I94" i="5" s="1"/>
  <c r="B95" i="5"/>
  <c r="C95" i="5"/>
  <c r="V95" i="5" s="1"/>
  <c r="B96" i="5"/>
  <c r="C96" i="5"/>
  <c r="V96" i="5" s="1"/>
  <c r="B97" i="5"/>
  <c r="C97" i="5"/>
  <c r="V97" i="5" s="1"/>
  <c r="I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I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J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J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C156" i="5"/>
  <c r="V156" i="5" s="1"/>
  <c r="I156" i="5" s="1"/>
  <c r="B157" i="5"/>
  <c r="C157" i="5"/>
  <c r="V157" i="5" s="1"/>
  <c r="R157" i="5" s="1"/>
  <c r="B158" i="5"/>
  <c r="C158" i="5"/>
  <c r="B159" i="5"/>
  <c r="C159" i="5"/>
  <c r="V159" i="5" s="1"/>
  <c r="F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E181" i="5" s="1"/>
  <c r="X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H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J7"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F101" i="5"/>
  <c r="F103" i="5"/>
  <c r="F105" i="5"/>
  <c r="E113" i="5"/>
  <c r="X113" i="5" s="1"/>
  <c r="R115" i="5"/>
  <c r="H123" i="5"/>
  <c r="I131" i="5"/>
  <c r="E139" i="5"/>
  <c r="X139" i="5" s="1"/>
  <c r="H141" i="5"/>
  <c r="I151" i="5"/>
  <c r="J153" i="5"/>
  <c r="R155" i="5"/>
  <c r="I163" i="5"/>
  <c r="F165" i="5"/>
  <c r="E177" i="5"/>
  <c r="X177" i="5" s="1"/>
  <c r="H189" i="5"/>
  <c r="F237" i="5"/>
  <c r="R261"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13" i="5"/>
  <c r="AB21" i="5"/>
  <c r="AB29" i="5"/>
  <c r="AB37" i="5"/>
  <c r="AB45" i="5"/>
  <c r="AB53" i="5"/>
  <c r="AB61" i="5"/>
  <c r="AB69" i="5"/>
  <c r="AB77" i="5"/>
  <c r="AB85" i="5"/>
  <c r="AB93" i="5"/>
  <c r="AB101" i="5"/>
  <c r="AB109" i="5"/>
  <c r="AB117" i="5"/>
  <c r="AB125" i="5"/>
  <c r="AB133" i="5"/>
  <c r="AB141" i="5"/>
  <c r="AB149" i="5"/>
  <c r="AB157" i="5"/>
  <c r="AB165" i="5"/>
  <c r="AB173" i="5"/>
  <c r="AB181" i="5"/>
  <c r="AB189" i="5"/>
  <c r="AB197" i="5"/>
  <c r="AB205" i="5"/>
  <c r="AB213" i="5"/>
  <c r="AB221" i="5"/>
  <c r="AB229" i="5"/>
  <c r="AB237" i="5"/>
  <c r="AB245" i="5"/>
  <c r="AB253" i="5"/>
  <c r="AB261" i="5"/>
  <c r="AB269" i="5"/>
  <c r="AB277" i="5"/>
  <c r="AB285" i="5"/>
  <c r="AB293" i="5"/>
  <c r="AB301" i="5"/>
  <c r="AB309" i="5"/>
  <c r="AB317" i="5"/>
  <c r="AB325" i="5"/>
  <c r="AB333" i="5"/>
  <c r="AB341" i="5"/>
  <c r="AB349" i="5"/>
  <c r="AB357" i="5"/>
  <c r="AB365" i="5"/>
  <c r="AB373" i="5"/>
  <c r="AB381" i="5"/>
  <c r="AB389" i="5"/>
  <c r="AB397" i="5"/>
  <c r="AB405" i="5"/>
  <c r="AB413" i="5"/>
  <c r="AB421" i="5"/>
  <c r="AB429" i="5"/>
  <c r="AB437" i="5"/>
  <c r="AB445" i="5"/>
  <c r="AB453" i="5"/>
  <c r="AB461" i="5"/>
  <c r="AB469" i="5"/>
  <c r="AB477" i="5"/>
  <c r="AB485" i="5"/>
  <c r="AB493" i="5"/>
  <c r="AB501" i="5"/>
  <c r="AB509" i="5"/>
  <c r="AB517" i="5"/>
  <c r="AB525" i="5"/>
  <c r="AB533" i="5"/>
  <c r="AB541" i="5"/>
  <c r="AB549" i="5"/>
  <c r="AB557"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AB1079" i="5" s="1"/>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AB1127" i="5" s="1"/>
  <c r="B1128" i="5"/>
  <c r="B1129" i="5"/>
  <c r="B1130" i="5"/>
  <c r="B1131" i="5"/>
  <c r="B1132" i="5"/>
  <c r="B1133" i="5"/>
  <c r="B1134" i="5"/>
  <c r="B1135" i="5"/>
  <c r="AB1135" i="5" s="1"/>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4" i="5"/>
  <c r="I1092" i="5"/>
  <c r="G1060" i="5"/>
  <c r="E79" i="5"/>
  <c r="X79" i="5" s="1"/>
  <c r="G237" i="5"/>
  <c r="R93" i="5"/>
  <c r="E23" i="5"/>
  <c r="X23" i="5" s="1"/>
  <c r="F117" i="5"/>
  <c r="AB561" i="5" l="1"/>
  <c r="AB559" i="5"/>
  <c r="AB555" i="5"/>
  <c r="AB553" i="5"/>
  <c r="AB551" i="5"/>
  <c r="AB547" i="5"/>
  <c r="AB545" i="5"/>
  <c r="AB543" i="5"/>
  <c r="AB539" i="5"/>
  <c r="AB537" i="5"/>
  <c r="AB535" i="5"/>
  <c r="AB531" i="5"/>
  <c r="AB529" i="5"/>
  <c r="AB527" i="5"/>
  <c r="AB523" i="5"/>
  <c r="AB521" i="5"/>
  <c r="AB519" i="5"/>
  <c r="AB515" i="5"/>
  <c r="AB513" i="5"/>
  <c r="AB511" i="5"/>
  <c r="AB507" i="5"/>
  <c r="AB505" i="5"/>
  <c r="AB503" i="5"/>
  <c r="AB499" i="5"/>
  <c r="AB497" i="5"/>
  <c r="AB495" i="5"/>
  <c r="AB491" i="5"/>
  <c r="AB489" i="5"/>
  <c r="AB487" i="5"/>
  <c r="AB483" i="5"/>
  <c r="AB481" i="5"/>
  <c r="AB479" i="5"/>
  <c r="AB475" i="5"/>
  <c r="AB473" i="5"/>
  <c r="AB471" i="5"/>
  <c r="AB467" i="5"/>
  <c r="AB465" i="5"/>
  <c r="AB463" i="5"/>
  <c r="AB459" i="5"/>
  <c r="AB457" i="5"/>
  <c r="AB455" i="5"/>
  <c r="AB451" i="5"/>
  <c r="AB449" i="5"/>
  <c r="AB447" i="5"/>
  <c r="AB443" i="5"/>
  <c r="AB441" i="5"/>
  <c r="AB439" i="5"/>
  <c r="AB435" i="5"/>
  <c r="AB433" i="5"/>
  <c r="AB431" i="5"/>
  <c r="AB427" i="5"/>
  <c r="AB425" i="5"/>
  <c r="AB423" i="5"/>
  <c r="AB419" i="5"/>
  <c r="AB417" i="5"/>
  <c r="AB415" i="5"/>
  <c r="AB411" i="5"/>
  <c r="AB409" i="5"/>
  <c r="AB407" i="5"/>
  <c r="AB403" i="5"/>
  <c r="AB401" i="5"/>
  <c r="AB399" i="5"/>
  <c r="AB395" i="5"/>
  <c r="AB393" i="5"/>
  <c r="AB391" i="5"/>
  <c r="AB387" i="5"/>
  <c r="AB385" i="5"/>
  <c r="AB383" i="5"/>
  <c r="AB379" i="5"/>
  <c r="AB377" i="5"/>
  <c r="AB375" i="5"/>
  <c r="AB371" i="5"/>
  <c r="AB369" i="5"/>
  <c r="AB367" i="5"/>
  <c r="AB363" i="5"/>
  <c r="AB361" i="5"/>
  <c r="AB359" i="5"/>
  <c r="AB355" i="5"/>
  <c r="AB353" i="5"/>
  <c r="AB351" i="5"/>
  <c r="AB347" i="5"/>
  <c r="AB345" i="5"/>
  <c r="AB343" i="5"/>
  <c r="AB339" i="5"/>
  <c r="AB337" i="5"/>
  <c r="AB335" i="5"/>
  <c r="AB331" i="5"/>
  <c r="AB329" i="5"/>
  <c r="AB327" i="5"/>
  <c r="AB323" i="5"/>
  <c r="AB321" i="5"/>
  <c r="AB319" i="5"/>
  <c r="AB315" i="5"/>
  <c r="AB313" i="5"/>
  <c r="AB311" i="5"/>
  <c r="AB307" i="5"/>
  <c r="AB305" i="5"/>
  <c r="AB303" i="5"/>
  <c r="AB299" i="5"/>
  <c r="AB297" i="5"/>
  <c r="AB295" i="5"/>
  <c r="AB291" i="5"/>
  <c r="AB289" i="5"/>
  <c r="AB287" i="5"/>
  <c r="AB283" i="5"/>
  <c r="AB281" i="5"/>
  <c r="AB279" i="5"/>
  <c r="AB275" i="5"/>
  <c r="AB273" i="5"/>
  <c r="AB271" i="5"/>
  <c r="AB267" i="5"/>
  <c r="AB265" i="5"/>
  <c r="AB263" i="5"/>
  <c r="AB259" i="5"/>
  <c r="AB257" i="5"/>
  <c r="AB255" i="5"/>
  <c r="AB251" i="5"/>
  <c r="AB249" i="5"/>
  <c r="AB247" i="5"/>
  <c r="AB243" i="5"/>
  <c r="AB241" i="5"/>
  <c r="AB239" i="5"/>
  <c r="AB235" i="5"/>
  <c r="AB233" i="5"/>
  <c r="AB231" i="5"/>
  <c r="AB227" i="5"/>
  <c r="AB225" i="5"/>
  <c r="AB223" i="5"/>
  <c r="AB219" i="5"/>
  <c r="AB217" i="5"/>
  <c r="AB215" i="5"/>
  <c r="AB211" i="5"/>
  <c r="AB209" i="5"/>
  <c r="AB207" i="5"/>
  <c r="AB203" i="5"/>
  <c r="AB201" i="5"/>
  <c r="AB199" i="5"/>
  <c r="AB195" i="5"/>
  <c r="AB193" i="5"/>
  <c r="AB191" i="5"/>
  <c r="AB187" i="5"/>
  <c r="AB185" i="5"/>
  <c r="AB183" i="5"/>
  <c r="AB179" i="5"/>
  <c r="AB177" i="5"/>
  <c r="AB175" i="5"/>
  <c r="AB171" i="5"/>
  <c r="AB169" i="5"/>
  <c r="AB167" i="5"/>
  <c r="AB163" i="5"/>
  <c r="AB161" i="5"/>
  <c r="AB159" i="5"/>
  <c r="AB155" i="5"/>
  <c r="AB153" i="5"/>
  <c r="AB151" i="5"/>
  <c r="AB147" i="5"/>
  <c r="AB145" i="5"/>
  <c r="AB143" i="5"/>
  <c r="AB139" i="5"/>
  <c r="AB137" i="5"/>
  <c r="AB135" i="5"/>
  <c r="AB131" i="5"/>
  <c r="AB129" i="5"/>
  <c r="AB127" i="5"/>
  <c r="AB123" i="5"/>
  <c r="AB121" i="5"/>
  <c r="AB119" i="5"/>
  <c r="AB115" i="5"/>
  <c r="AB113" i="5"/>
  <c r="AB111" i="5"/>
  <c r="AB107" i="5"/>
  <c r="AB105" i="5"/>
  <c r="AB103" i="5"/>
  <c r="AB99" i="5"/>
  <c r="AB97" i="5"/>
  <c r="AB95" i="5"/>
  <c r="AB91" i="5"/>
  <c r="AB89" i="5"/>
  <c r="AB87" i="5"/>
  <c r="AB83" i="5"/>
  <c r="AB81" i="5"/>
  <c r="AB79" i="5"/>
  <c r="AB75" i="5"/>
  <c r="AB73" i="5"/>
  <c r="AB71" i="5"/>
  <c r="AB67" i="5"/>
  <c r="AB65" i="5"/>
  <c r="AB63" i="5"/>
  <c r="AB59" i="5"/>
  <c r="AB57" i="5"/>
  <c r="AB55" i="5"/>
  <c r="AB51" i="5"/>
  <c r="AB49" i="5"/>
  <c r="AB47" i="5"/>
  <c r="AB43" i="5"/>
  <c r="AB41" i="5"/>
  <c r="AB39" i="5"/>
  <c r="AB35" i="5"/>
  <c r="AB33" i="5"/>
  <c r="AB31" i="5"/>
  <c r="AB7" i="5"/>
  <c r="AB156" i="5"/>
  <c r="AB92" i="5"/>
  <c r="B23" i="6"/>
  <c r="B43" i="6" s="1"/>
  <c r="F23" i="6"/>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R533" i="5" s="1"/>
  <c r="V529" i="5"/>
  <c r="V525" i="5"/>
  <c r="R525" i="5" s="1"/>
  <c r="V521" i="5"/>
  <c r="V519" i="5"/>
  <c r="F519" i="5" s="1"/>
  <c r="V517" i="5"/>
  <c r="V515" i="5"/>
  <c r="J515" i="5" s="1"/>
  <c r="V513" i="5"/>
  <c r="H513" i="5" s="1"/>
  <c r="V505" i="5"/>
  <c r="V503" i="5"/>
  <c r="E503" i="5" s="1"/>
  <c r="X503" i="5" s="1"/>
  <c r="V501" i="5"/>
  <c r="G501" i="5" s="1"/>
  <c r="V497" i="5"/>
  <c r="J497" i="5" s="1"/>
  <c r="V493" i="5"/>
  <c r="I493" i="5" s="1"/>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I1735" i="5" s="1"/>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G943" i="5" s="1"/>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I707" i="5" s="1"/>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523" i="5"/>
  <c r="H397" i="5"/>
  <c r="I389" i="5"/>
  <c r="I7" i="5"/>
  <c r="I31" i="5"/>
  <c r="F87" i="5"/>
  <c r="F141" i="5"/>
  <c r="R205" i="5"/>
  <c r="I317"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H1331" i="5"/>
  <c r="J139" i="5"/>
  <c r="I147" i="5"/>
  <c r="I2114" i="5"/>
  <c r="E155" i="5"/>
  <c r="X155" i="5" s="1"/>
  <c r="I115" i="5"/>
  <c r="I29" i="5"/>
  <c r="G77" i="5"/>
  <c r="F535" i="5"/>
  <c r="E423" i="5"/>
  <c r="X423" i="5" s="1"/>
  <c r="J2098" i="5"/>
  <c r="G1207" i="5"/>
  <c r="I413" i="5"/>
  <c r="G427" i="5"/>
  <c r="R23" i="5"/>
  <c r="G31" i="5"/>
  <c r="H55" i="5"/>
  <c r="G141" i="5"/>
  <c r="I205" i="5"/>
  <c r="R333" i="5"/>
  <c r="G405" i="5"/>
  <c r="H491"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E427" i="5"/>
  <c r="X427" i="5" s="1"/>
  <c r="E253" i="5"/>
  <c r="X253" i="5" s="1"/>
  <c r="I473" i="5"/>
  <c r="I405" i="5"/>
  <c r="E213" i="5"/>
  <c r="X213" i="5" s="1"/>
  <c r="F41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R887" i="5"/>
  <c r="J875" i="5"/>
  <c r="E875" i="5"/>
  <c r="X875" i="5" s="1"/>
  <c r="R875" i="5"/>
  <c r="I867" i="5"/>
  <c r="G863" i="5"/>
  <c r="E863" i="5"/>
  <c r="X863" i="5" s="1"/>
  <c r="I863" i="5"/>
  <c r="H863" i="5"/>
  <c r="F863" i="5"/>
  <c r="J863" i="5"/>
  <c r="G851" i="5"/>
  <c r="H851" i="5"/>
  <c r="I851" i="5"/>
  <c r="H847" i="5"/>
  <c r="I831" i="5"/>
  <c r="J823" i="5"/>
  <c r="G815" i="5"/>
  <c r="I811" i="5"/>
  <c r="R807" i="5"/>
  <c r="R803" i="5"/>
  <c r="G803" i="5"/>
  <c r="E803" i="5"/>
  <c r="X803" i="5" s="1"/>
  <c r="F803" i="5"/>
  <c r="H803" i="5"/>
  <c r="I803" i="5"/>
  <c r="G795" i="5"/>
  <c r="J795" i="5"/>
  <c r="I795" i="5"/>
  <c r="H787" i="5"/>
  <c r="R783" i="5"/>
  <c r="G775" i="5"/>
  <c r="R775" i="5"/>
  <c r="E775" i="5"/>
  <c r="X775" i="5" s="1"/>
  <c r="F775" i="5"/>
  <c r="J775" i="5"/>
  <c r="I775" i="5"/>
  <c r="E771" i="5"/>
  <c r="X771" i="5" s="1"/>
  <c r="E767" i="5"/>
  <c r="X767" i="5" s="1"/>
  <c r="H767" i="5"/>
  <c r="G767" i="5"/>
  <c r="J767" i="5"/>
  <c r="F767" i="5"/>
  <c r="E759" i="5"/>
  <c r="X759" i="5" s="1"/>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I703" i="5"/>
  <c r="G703" i="5"/>
  <c r="E703" i="5"/>
  <c r="X703" i="5" s="1"/>
  <c r="F703" i="5"/>
  <c r="F691" i="5"/>
  <c r="H691" i="5"/>
  <c r="J683" i="5"/>
  <c r="G671" i="5"/>
  <c r="J671" i="5"/>
  <c r="I671" i="5"/>
  <c r="E671" i="5"/>
  <c r="X671" i="5" s="1"/>
  <c r="H671" i="5"/>
  <c r="F671" i="5"/>
  <c r="R671" i="5"/>
  <c r="F663" i="5"/>
  <c r="J663" i="5"/>
  <c r="G651" i="5"/>
  <c r="F643" i="5"/>
  <c r="R643" i="5"/>
  <c r="G643" i="5"/>
  <c r="E639" i="5"/>
  <c r="X639" i="5" s="1"/>
  <c r="R631" i="5"/>
  <c r="F631" i="5"/>
  <c r="I631" i="5"/>
  <c r="E631" i="5"/>
  <c r="X631" i="5" s="1"/>
  <c r="H631" i="5"/>
  <c r="J631" i="5"/>
  <c r="I619" i="5"/>
  <c r="J619" i="5"/>
  <c r="E619" i="5"/>
  <c r="X619" i="5" s="1"/>
  <c r="R619" i="5"/>
  <c r="G619" i="5"/>
  <c r="H619" i="5"/>
  <c r="F619" i="5"/>
  <c r="J611" i="5"/>
  <c r="F607" i="5"/>
  <c r="R607" i="5"/>
  <c r="H607" i="5"/>
  <c r="E607" i="5"/>
  <c r="X607" i="5" s="1"/>
  <c r="G599" i="5"/>
  <c r="R599" i="5"/>
  <c r="E591" i="5"/>
  <c r="X591" i="5" s="1"/>
  <c r="G591" i="5"/>
  <c r="E583" i="5"/>
  <c r="X583" i="5" s="1"/>
  <c r="F575" i="5"/>
  <c r="J575" i="5"/>
  <c r="R567" i="5"/>
  <c r="R535" i="5"/>
  <c r="I535" i="5"/>
  <c r="H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R1367" i="5"/>
  <c r="H967" i="5"/>
  <c r="F267" i="5"/>
  <c r="R907" i="5"/>
  <c r="I927" i="5"/>
  <c r="H535" i="5"/>
  <c r="G711" i="5"/>
  <c r="H775" i="5"/>
  <c r="R735" i="5"/>
  <c r="I607" i="5"/>
  <c r="E85" i="5"/>
  <c r="X85" i="5" s="1"/>
  <c r="G1275" i="5"/>
  <c r="F147" i="5"/>
  <c r="H439" i="5"/>
  <c r="H935" i="5"/>
  <c r="H267" i="5"/>
  <c r="E235" i="5"/>
  <c r="X235" i="5" s="1"/>
  <c r="J471" i="5"/>
  <c r="F139" i="5"/>
  <c r="R963" i="5"/>
  <c r="R1027" i="5"/>
  <c r="J803" i="5"/>
  <c r="G731" i="5"/>
  <c r="J599" i="5"/>
  <c r="J1003" i="5"/>
  <c r="J607" i="5"/>
  <c r="R863" i="5"/>
  <c r="G29" i="5"/>
  <c r="G69" i="5"/>
  <c r="F77" i="5"/>
  <c r="F85" i="5"/>
  <c r="F155" i="5"/>
  <c r="J187" i="5"/>
  <c r="F339" i="5"/>
  <c r="I371" i="5"/>
  <c r="I411" i="5"/>
  <c r="J455" i="5"/>
  <c r="R575" i="5"/>
  <c r="R611" i="5"/>
  <c r="H663" i="5"/>
  <c r="I771" i="5"/>
  <c r="I783" i="5"/>
  <c r="F831" i="5"/>
  <c r="E839" i="5"/>
  <c r="X839" i="5" s="1"/>
  <c r="I935" i="5"/>
  <c r="E1331" i="5"/>
  <c r="X1331" i="5" s="1"/>
  <c r="G403" i="5"/>
  <c r="R995" i="5"/>
  <c r="F315" i="5"/>
  <c r="R967" i="5"/>
  <c r="J895" i="5"/>
  <c r="J519" i="5"/>
  <c r="R927" i="5"/>
  <c r="H53" i="5"/>
  <c r="R703" i="5"/>
  <c r="I21" i="5"/>
  <c r="I61" i="5"/>
  <c r="J171" i="5"/>
  <c r="I403" i="5"/>
  <c r="J567"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T5" i="5"/>
  <c r="S5" i="5"/>
  <c r="C4" i="6" l="1"/>
  <c r="C12" i="6"/>
  <c r="C9" i="6"/>
  <c r="G23" i="6"/>
  <c r="H23" i="6" s="1"/>
  <c r="D23" i="6" s="1"/>
  <c r="B28" i="6"/>
  <c r="B33" i="6"/>
  <c r="C13" i="6"/>
  <c r="C11" i="6"/>
  <c r="C10" i="6"/>
  <c r="C8" i="6"/>
  <c r="C7" i="6"/>
  <c r="C5" i="6"/>
  <c r="I651" i="5"/>
  <c r="I823" i="5"/>
  <c r="E807" i="5"/>
  <c r="X807" i="5" s="1"/>
  <c r="R519" i="5"/>
  <c r="I519" i="5"/>
  <c r="H567" i="5"/>
  <c r="G583" i="5"/>
  <c r="I599" i="5"/>
  <c r="J651" i="5"/>
  <c r="F683" i="5"/>
  <c r="R683" i="5"/>
  <c r="H707" i="5"/>
  <c r="G759" i="5"/>
  <c r="H759" i="5"/>
  <c r="R823" i="5"/>
  <c r="F839" i="5"/>
  <c r="H867" i="5"/>
  <c r="G887" i="5"/>
  <c r="I887" i="5"/>
  <c r="J493" i="5"/>
  <c r="G823" i="5"/>
  <c r="H481" i="5"/>
  <c r="B48" i="6"/>
  <c r="H683" i="5"/>
  <c r="G519" i="5"/>
  <c r="I567" i="5"/>
  <c r="J583" i="5"/>
  <c r="F583" i="5"/>
  <c r="H599" i="5"/>
  <c r="G627" i="5"/>
  <c r="H651" i="5"/>
  <c r="E651" i="5"/>
  <c r="X651" i="5" s="1"/>
  <c r="E683" i="5"/>
  <c r="X683" i="5" s="1"/>
  <c r="R759" i="5"/>
  <c r="G783" i="5"/>
  <c r="F867" i="5"/>
  <c r="H887" i="5"/>
  <c r="G839" i="5"/>
  <c r="J1871" i="5"/>
  <c r="B38" i="6"/>
  <c r="F823" i="5"/>
  <c r="R707" i="5"/>
  <c r="E519" i="5"/>
  <c r="X519" i="5" s="1"/>
  <c r="E567" i="5"/>
  <c r="X567" i="5" s="1"/>
  <c r="F567" i="5"/>
  <c r="H583" i="5"/>
  <c r="F599" i="5"/>
  <c r="I627" i="5"/>
  <c r="R651" i="5"/>
  <c r="I683" i="5"/>
  <c r="J759" i="5"/>
  <c r="J839" i="5"/>
  <c r="R867" i="5"/>
  <c r="G867" i="5"/>
  <c r="F887" i="5"/>
  <c r="J887" i="5"/>
  <c r="I545" i="5"/>
  <c r="R545" i="5"/>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G25" i="6" s="1"/>
  <c r="F25" i="6"/>
  <c r="B40" i="6"/>
  <c r="F26" i="6"/>
  <c r="F41" i="6" s="1"/>
  <c r="B30" i="6"/>
  <c r="G30" i="6" s="1"/>
  <c r="B41" i="6"/>
  <c r="G21" i="6"/>
  <c r="H21" i="6" s="1"/>
  <c r="B26" i="6"/>
  <c r="B36" i="6"/>
  <c r="B46" i="6"/>
  <c r="G46" i="6" s="1"/>
  <c r="G31" i="6"/>
  <c r="H22" i="6"/>
  <c r="D22" i="6" s="1"/>
  <c r="G47" i="6"/>
  <c r="G42" i="6"/>
  <c r="G40" i="6"/>
  <c r="G26" i="6"/>
  <c r="K65" i="6"/>
  <c r="C65" i="6" s="1"/>
  <c r="G27" i="6"/>
  <c r="G32" i="6"/>
  <c r="G45"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25" i="6" l="1"/>
  <c r="F36" i="6"/>
  <c r="H36" i="6" s="1"/>
  <c r="F63" i="6"/>
  <c r="C25" i="6"/>
  <c r="D25" i="6"/>
  <c r="H41" i="6"/>
  <c r="C41" i="6" s="1"/>
  <c r="H26" i="6"/>
  <c r="C26" i="6" s="1"/>
  <c r="D20" i="6"/>
  <c r="K62" i="6"/>
  <c r="C62" i="6" s="1"/>
  <c r="F45" i="6"/>
  <c r="H45" i="6" s="1"/>
  <c r="F62" i="6"/>
  <c r="B2" i="6" s="1"/>
  <c r="F40" i="6"/>
  <c r="H40" i="6" s="1"/>
  <c r="D40" i="6" s="1"/>
  <c r="F35" i="6"/>
  <c r="H35" i="6" s="1"/>
  <c r="F30" i="6"/>
  <c r="H30" i="6" s="1"/>
  <c r="F46" i="6"/>
  <c r="H46" i="6" s="1"/>
  <c r="F31" i="6"/>
  <c r="H31" i="6" s="1"/>
  <c r="D31" i="6" s="1"/>
  <c r="C20" i="6"/>
  <c r="D21" i="6"/>
  <c r="C21" i="6"/>
  <c r="K63" i="6"/>
  <c r="C63" i="6" s="1"/>
  <c r="H32" i="6"/>
  <c r="C32" i="6" s="1"/>
  <c r="C22"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32" i="6" l="1"/>
  <c r="C36" i="6"/>
  <c r="D36" i="6"/>
  <c r="D35" i="6"/>
  <c r="C35" i="6"/>
  <c r="D41" i="6"/>
  <c r="D26"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<sst xmlns="http://schemas.openxmlformats.org/spreadsheetml/2006/main" count="21649" uniqueCount="15438">
  <si>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</si>
  <si>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</si>
  <si>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</si>
  <si>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</si>
  <si>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</si>
  <si>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</si>
  <si>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</si>
  <si>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</si>
  <si>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</si>
  <si>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</si>
  <si>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</si>
  <si>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</si>
  <si>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</si>
  <si>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</si>
  <si>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</si>
  <si>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</si>
  <si>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</si>
  <si>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</si>
  <si>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</si>
  <si>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</si>
  <si>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</si>
  <si>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</si>
  <si>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</si>
  <si>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</si>
  <si>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</si>
  <si>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</si>
  <si>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</si>
  <si>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</si>
  <si>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</si>
  <si>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</si>
  <si>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</si>
  <si>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</si>
  <si>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</si>
  <si>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</si>
  <si>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</si>
  <si>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</si>
  <si>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</si>
  <si>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</si>
  <si>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</si>
  <si>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</si>
  <si>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</si>
  <si>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</si>
  <si>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</si>
  <si>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</si>
  <si>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</si>
  <si>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</si>
  <si>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</si>
  <si>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</si>
  <si>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</si>
  <si>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</si>
  <si>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</si>
  <si>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</si>
  <si>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</si>
  <si>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</si>
  <si>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</si>
  <si>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</si>
  <si>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</si>
  <si>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</si>
  <si>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</si>
  <si>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</si>
  <si>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</si>
  <si>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</si>
  <si>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</si>
  <si>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</si>
  <si>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</si>
  <si>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</si>
  <si>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</si>
  <si>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</si>
  <si>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</si>
  <si>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</si>
  <si>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</si>
  <si>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</si>
  <si>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</si>
  <si>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</si>
  <si>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</si>
  <si>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</si>
  <si>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</si>
  <si>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</si>
  <si>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</si>
  <si>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</si>
  <si>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</si>
  <si>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</si>
  <si>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</si>
  <si>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</si>
  <si>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</si>
  <si>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</si>
  <si>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</si>
  <si>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</si>
  <si>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</si>
  <si>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</si>
  <si>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</si>
  <si>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</si>
  <si>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</si>
  <si>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</si>
  <si>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</si>
  <si>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</si>
  <si>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</si>
  <si>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</si>
  <si>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</si>
  <si>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</si>
  <si>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</si>
  <si>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</si>
  <si>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</si>
  <si>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</si>
  <si>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</si>
  <si>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</si>
  <si>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</si>
  <si>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</si>
  <si>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</si>
  <si>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</si>
  <si>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</si>
  <si>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</si>
  <si>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</si>
  <si>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</si>
  <si>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</si>
  <si>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</si>
  <si>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</si>
  <si>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</si>
  <si>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</si>
  <si>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</si>
  <si>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</si>
  <si>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</si>
  <si>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</si>
  <si>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</si>
  <si>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</si>
  <si>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</si>
  <si>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</si>
  <si>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</si>
  <si>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</si>
  <si>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</si>
  <si>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</si>
  <si>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</si>
  <si>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</si>
  <si>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</si>
  <si>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</si>
  <si>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</si>
  <si>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</si>
  <si>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</si>
  <si>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</si>
  <si>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</si>
  <si>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</si>
  <si>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</si>
  <si>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</si>
  <si>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</si>
  <si>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</si>
  <si>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</si>
  <si>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</si>
  <si>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</si>
  <si>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</si>
  <si>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</si>
  <si>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</si>
  <si>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</si>
  <si>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</si>
  <si>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</si>
  <si>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</si>
  <si>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</si>
  <si>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</si>
  <si>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</si>
  <si>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</si>
  <si>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</si>
  <si>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</si>
  <si>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</si>
  <si>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</si>
  <si>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</si>
  <si>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</si>
  <si>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</si>
  <si>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</si>
  <si>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</si>
  <si>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</si>
  <si>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</si>
  <si>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</si>
  <si>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</si>
  <si>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</si>
  <si>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</si>
  <si>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</si>
  <si>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</si>
  <si>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</si>
  <si>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</si>
  <si>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</si>
  <si>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</si>
  <si>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</si>
  <si>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</si>
  <si>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</si>
  <si>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</si>
  <si>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</si>
  <si>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</si>
  <si>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</si>
  <si>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</si>
  <si>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</si>
  <si>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</si>
  <si>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</si>
  <si>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</si>
  <si>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</si>
  <si>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</si>
  <si>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</si>
  <si>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</si>
  <si>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</si>
  <si>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</si>
  <si>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</si>
  <si>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</si>
  <si>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</si>
  <si>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</si>
  <si>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</si>
  <si>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</si>
  <si>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</si>
  <si>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</si>
  <si>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</si>
  <si>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</si>
  <si>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</si>
  <si>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</si>
  <si>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</si>
  <si>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</si>
  <si>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</si>
  <si>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</si>
  <si>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</si>
  <si>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</si>
  <si>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</si>
  <si>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</si>
  <si>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</si>
  <si>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</si>
  <si>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</si>
  <si>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</si>
  <si>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</si>
  <si>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</si>
  <si>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</si>
  <si>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</si>
  <si>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</si>
  <si>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</si>
  <si>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</si>
  <si>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</si>
  <si>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</si>
  <si>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</si>
  <si>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</si>
  <si>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</si>
  <si>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</si>
  <si>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</si>
  <si>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</si>
  <si>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</si>
  <si>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</si>
  <si>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</si>
  <si>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</si>
  <si>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</si>
  <si>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</si>
  <si>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</si>
  <si>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</si>
  <si>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</si>
  <si>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</si>
  <si>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</si>
  <si>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</si>
  <si>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</si>
  <si>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</si>
  <si>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</si>
  <si>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</si>
  <si>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</si>
  <si>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</si>
  <si>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</si>
  <si>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</si>
  <si>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</si>
  <si>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</si>
  <si>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</si>
  <si>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</si>
  <si>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</si>
  <si>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</si>
  <si>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</si>
  <si>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</si>
  <si>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</si>
  <si>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</si>
  <si>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</si>
  <si>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</si>
  <si>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</si>
  <si>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</si>
  <si>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</si>
  <si>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</si>
  <si>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</si>
  <si>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</si>
  <si>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</si>
  <si>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</si>
  <si>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</si>
  <si>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</si>
  <si>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</si>
  <si>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</si>
  <si>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</si>
  <si>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</si>
  <si>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</si>
  <si>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</si>
  <si>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</si>
  <si>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</si>
  <si>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</si>
  <si>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</si>
  <si>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</si>
  <si>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</si>
  <si>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</si>
  <si>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</si>
  <si>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</si>
  <si>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</si>
  <si>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</si>
  <si>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</si>
  <si>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</si>
  <si>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</si>
  <si>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</si>
  <si>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</si>
  <si>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</si>
  <si>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</si>
  <si>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</si>
  <si>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</si>
  <si>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</si>
  <si>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</si>
  <si>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</si>
  <si>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</si>
  <si>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</si>
  <si>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</si>
  <si>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</si>
  <si>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</si>
  <si>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</si>
  <si>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</si>
  <si>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</si>
  <si>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</si>
  <si>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</si>
  <si>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</si>
  <si>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</si>
  <si>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</si>
  <si>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</si>
  <si>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</si>
  <si>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</si>
  <si>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</si>
  <si>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</si>
  <si>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</si>
  <si>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</si>
  <si>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</si>
  <si>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</si>
  <si>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</si>
  <si>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</si>
  <si>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</si>
  <si>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</si>
  <si>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</si>
  <si>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</si>
  <si>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</si>
  <si>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</si>
  <si>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</si>
  <si>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</si>
  <si>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</si>
  <si>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</si>
  <si>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</si>
  <si>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</si>
  <si>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</si>
  <si>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</si>
  <si>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</si>
  <si>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</si>
  <si>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</si>
  <si>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</si>
  <si>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</si>
  <si>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</si>
  <si>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</si>
  <si>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</si>
  <si>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</si>
  <si>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</si>
  <si>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</si>
  <si>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</si>
  <si>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</si>
  <si>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</si>
  <si>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</si>
  <si>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</si>
  <si>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</si>
  <si>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</si>
  <si>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</si>
  <si>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</si>
  <si>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</si>
  <si>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</si>
  <si>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</si>
  <si>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</si>
  <si>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</si>
  <si>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</si>
  <si>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</si>
  <si>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</si>
  <si>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</si>
  <si>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</si>
  <si>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</si>
  <si>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</si>
  <si>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</si>
  <si>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</si>
  <si>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</si>
  <si>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</si>
  <si>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</si>
  <si>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</si>
  <si>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</si>
  <si>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</si>
  <si>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</si>
  <si>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</si>
  <si>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</si>
  <si>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</si>
  <si>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</si>
  <si>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</si>
  <si>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</si>
  <si>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</si>
  <si>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</si>
  <si>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</si>
  <si>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</si>
  <si>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</si>
  <si>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</si>
  <si>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</si>
  <si>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</si>
  <si>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</si>
  <si>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</si>
  <si>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</si>
  <si>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</si>
  <si>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</si>
  <si>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</si>
  <si>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</si>
  <si>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</si>
  <si>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</si>
  <si>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</si>
  <si>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</si>
  <si>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</si>
  <si>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</si>
  <si>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</si>
  <si>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</si>
  <si>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</si>
  <si>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</si>
  <si>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</si>
  <si>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</si>
  <si>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</si>
  <si>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</si>
  <si>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</si>
  <si>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</si>
  <si>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</si>
  <si>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</si>
  <si>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</si>
  <si>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</si>
  <si>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</si>
  <si>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</si>
  <si>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</si>
  <si>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</si>
  <si>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</si>
  <si>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</si>
  <si>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</si>
  <si>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</si>
  <si>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</si>
  <si>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</si>
  <si>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</si>
  <si>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</si>
  <si>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</si>
  <si>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</si>
  <si>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</si>
  <si>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</si>
  <si>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</si>
  <si>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</si>
  <si>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</si>
  <si>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</si>
  <si>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</si>
  <si>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</si>
  <si>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</si>
  <si>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</si>
  <si>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</si>
  <si>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</si>
  <si>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</si>
  <si>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</si>
  <si>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</si>
  <si>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</si>
  <si>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</si>
  <si>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</si>
  <si>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</si>
  <si>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</si>
  <si>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</si>
  <si>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</si>
  <si>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</si>
  <si>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</si>
  <si>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</si>
  <si>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</si>
  <si>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</si>
  <si>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</si>
  <si>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</si>
  <si>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</si>
  <si>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</si>
  <si>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</si>
  <si>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</si>
  <si>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</si>
  <si>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</si>
  <si>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</si>
  <si>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</si>
  <si>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</si>
  <si>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</si>
  <si>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</si>
  <si>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</si>
  <si>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</si>
  <si>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</si>
  <si>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</si>
  <si>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</si>
  <si>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</si>
  <si>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</si>
  <si>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</si>
  <si>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</si>
  <si>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</si>
  <si>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</si>
  <si>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</si>
  <si>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</si>
  <si>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</si>
  <si>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</si>
  <si>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</si>
  <si>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</si>
  <si>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</si>
  <si>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</si>
  <si>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</si>
  <si>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</si>
  <si>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</si>
  <si>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</si>
  <si>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</si>
  <si>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</si>
  <si>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</si>
  <si>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</si>
  <si>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</si>
  <si>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</si>
  <si>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</si>
  <si>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</si>
  <si>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</si>
  <si>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</si>
  <si>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</si>
  <si>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</si>
  <si>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</si>
  <si>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</si>
  <si>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</si>
  <si>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</si>
  <si>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</si>
  <si>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</si>
  <si>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</si>
  <si>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</si>
  <si>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</si>
  <si>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</si>
  <si>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</si>
  <si>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</si>
  <si>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</si>
  <si>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</si>
  <si>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</si>
  <si>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</si>
  <si>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</si>
  <si>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</si>
  <si>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</si>
  <si>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</si>
  <si>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</si>
  <si>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</si>
  <si>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</si>
  <si>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</si>
  <si>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</si>
  <si>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</si>
  <si>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</si>
  <si>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</si>
  <si>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</si>
  <si>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</si>
  <si>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</si>
  <si>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</si>
  <si>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</si>
  <si>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</si>
  <si>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</si>
  <si>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</si>
  <si>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</si>
  <si>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</si>
  <si>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</si>
  <si>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</si>
  <si>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</si>
  <si>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</si>
  <si>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</si>
  <si>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</si>
  <si>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</si>
  <si>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</si>
  <si>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</si>
  <si>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</si>
  <si>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</si>
  <si>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</si>
  <si>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</si>
  <si>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</si>
  <si>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</si>
  <si>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</si>
  <si>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</si>
  <si>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</si>
  <si>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</si>
  <si>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</si>
  <si>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</si>
  <si>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</si>
  <si>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</si>
  <si>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</si>
  <si>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</si>
  <si>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</si>
  <si>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</si>
  <si>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</si>
  <si>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</si>
  <si>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</si>
  <si>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</si>
  <si>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</si>
  <si>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</si>
  <si>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</si>
  <si>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</si>
  <si>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</si>
  <si>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</si>
  <si>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</si>
  <si>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</si>
  <si>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</si>
  <si>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</si>
  <si>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</si>
  <si>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</si>
  <si>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</si>
  <si>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</si>
  <si>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</si>
  <si>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</si>
  <si>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</si>
  <si>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</si>
  <si>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</si>
  <si>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</si>
  <si>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</si>
  <si>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</si>
  <si>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</si>
  <si>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</si>
  <si>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</si>
  <si>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</si>
  <si>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</si>
  <si>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</si>
  <si>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</si>
  <si>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</si>
  <si>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</si>
  <si>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</si>
  <si>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</si>
  <si>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</si>
  <si>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</si>
  <si>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</si>
  <si>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</si>
  <si>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</si>
  <si>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</si>
  <si>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</si>
  <si>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</si>
  <si>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</si>
  <si>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</si>
  <si>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</si>
  <si>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</si>
  <si>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</si>
  <si>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</si>
  <si>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</si>
  <si>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</si>
  <si>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</si>
  <si>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</si>
  <si>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</si>
  <si>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</si>
  <si>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</si>
  <si>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</si>
  <si>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</si>
  <si>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</si>
  <si>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</si>
  <si>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</si>
  <si>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</si>
  <si>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</si>
  <si>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</si>
  <si>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</si>
  <si>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</si>
  <si>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</si>
  <si>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</si>
  <si>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</si>
  <si>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</si>
  <si>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</si>
  <si>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</si>
  <si>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</si>
  <si>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</si>
  <si>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</si>
  <si>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</si>
  <si>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</si>
  <si>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</si>
  <si>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</si>
  <si>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</si>
  <si>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</si>
  <si>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</si>
  <si>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</si>
  <si>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</si>
  <si>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</si>
  <si>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</si>
  <si>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</si>
  <si>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</si>
  <si>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</si>
  <si>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</si>
  <si>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</si>
  <si>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</si>
  <si>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</si>
  <si>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</si>
  <si>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</si>
  <si>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</si>
  <si>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</si>
  <si>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</si>
  <si>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</si>
  <si>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</si>
  <si>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</si>
  <si>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</si>
  <si>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</si>
  <si>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</si>
  <si>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</si>
  <si>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</si>
  <si>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</si>
  <si>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</si>
  <si>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</si>
  <si>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</si>
  <si>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</si>
  <si>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</si>
  <si>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</si>
  <si>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</si>
  <si>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</si>
  <si>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</si>
  <si>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</si>
  <si>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</si>
  <si>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</si>
  <si>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</si>
  <si>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</si>
  <si>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</si>
  <si>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</si>
  <si>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</si>
  <si>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</si>
  <si>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</si>
  <si>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</si>
  <si>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</si>
  <si>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</si>
  <si>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</si>
  <si>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</si>
  <si>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</si>
  <si>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</si>
  <si>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</si>
  <si>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</si>
  <si>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</si>
  <si>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</si>
  <si>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</si>
  <si>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</si>
  <si>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</si>
  <si>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</si>
  <si>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</si>
  <si>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</si>
  <si>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</si>
  <si>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</si>
  <si>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</si>
  <si>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</si>
  <si>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</si>
  <si>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</si>
  <si>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</si>
  <si>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</si>
  <si>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</si>
  <si>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</si>
  <si>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</si>
  <si>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</si>
  <si>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</si>
  <si>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</si>
  <si>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</si>
  <si>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</si>
  <si>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</si>
  <si>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</si>
  <si>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</si>
  <si>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</si>
  <si>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</si>
  <si>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</si>
  <si>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</si>
  <si>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</si>
  <si>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</si>
  <si>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</si>
  <si>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</si>
  <si>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</si>
  <si>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</si>
  <si>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</si>
  <si>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</si>
  <si>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</si>
  <si>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</si>
  <si>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</si>
  <si>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</si>
  <si>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</si>
  <si>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</si>
  <si>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</si>
  <si>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</si>
  <si>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</si>
  <si>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</si>
  <si>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</si>
  <si>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</si>
  <si>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</si>
  <si>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</si>
  <si>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</si>
  <si>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</si>
  <si>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</si>
  <si>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</si>
  <si>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</si>
  <si>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</si>
  <si>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</si>
  <si>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</si>
  <si>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</si>
  <si>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</si>
  <si>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</si>
  <si>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</si>
  <si>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</si>
  <si>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</si>
  <si>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</si>
  <si>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</si>
  <si>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</si>
  <si>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</si>
  <si>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</si>
  <si>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</si>
  <si>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</si>
  <si>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</si>
  <si>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</si>
  <si>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</si>
  <si>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</si>
  <si>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</si>
  <si>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</si>
  <si>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</si>
  <si>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</si>
  <si>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</si>
  <si>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</si>
  <si>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</si>
  <si>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</si>
  <si>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</si>
  <si>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</si>
  <si>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</si>
  <si>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</si>
  <si>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</si>
  <si>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</si>
  <si>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</si>
  <si>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</si>
  <si>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</si>
  <si>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</si>
  <si>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</si>
  <si>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</si>
  <si>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</si>
  <si>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</si>
  <si>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</si>
  <si>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</si>
  <si>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</si>
  <si>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</si>
  <si>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</si>
  <si>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</si>
  <si>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</si>
  <si>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</si>
  <si>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</si>
  <si>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</si>
  <si>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</si>
  <si>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</si>
  <si>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</si>
  <si>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</si>
  <si>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</si>
  <si>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</si>
  <si>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</si>
  <si>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</si>
  <si>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</si>
  <si>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</si>
  <si>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</si>
  <si>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</si>
  <si>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</si>
  <si>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</si>
  <si>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</si>
  <si>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</si>
  <si>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</si>
  <si>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</si>
  <si>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</si>
  <si>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</si>
  <si>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</si>
  <si>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</si>
  <si>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</si>
  <si>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</si>
  <si>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</si>
  <si>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</si>
  <si>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</si>
  <si>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</si>
  <si>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</si>
  <si>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</si>
  <si>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</si>
  <si>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</si>
  <si>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</si>
  <si>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</si>
  <si>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</si>
  <si>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</si>
  <si>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</si>
  <si>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</si>
  <si>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</si>
  <si>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</si>
  <si>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</si>
  <si>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</si>
  <si>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</si>
  <si>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</si>
  <si>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</si>
  <si>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</si>
  <si>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</si>
  <si>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</si>
  <si>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</si>
  <si>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</si>
  <si>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</si>
  <si>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</si>
  <si>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</si>
  <si>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</si>
  <si>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</si>
  <si>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</si>
  <si>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</si>
  <si>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</si>
  <si>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</si>
  <si>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</si>
  <si>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</si>
  <si>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</si>
  <si>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</si>
  <si>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</si>
  <si>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</si>
  <si>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</si>
  <si>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</si>
  <si>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</si>
  <si>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</si>
  <si>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</si>
  <si>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</si>
  <si>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</si>
  <si>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</si>
  <si>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</si>
  <si>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</si>
  <si>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</si>
  <si>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</si>
  <si>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</si>
  <si>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</si>
  <si>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</si>
  <si>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</si>
  <si>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</si>
  <si>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</si>
  <si>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</si>
  <si>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</si>
  <si>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</si>
  <si>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</si>
  <si>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</si>
  <si>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</si>
  <si>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</si>
  <si>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</si>
  <si>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</si>
  <si>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</si>
  <si>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</si>
  <si>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</si>
  <si>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</si>
  <si>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</si>
  <si>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</si>
  <si>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</si>
  <si>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</si>
  <si>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</si>
  <si>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</si>
  <si>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</si>
  <si>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</si>
  <si>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</si>
  <si>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</si>
  <si>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</si>
  <si>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</si>
  <si>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</si>
  <si>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</si>
  <si>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</si>
  <si>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</si>
  <si>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</si>
  <si>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</si>
  <si>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</si>
  <si>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</si>
  <si>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</si>
  <si>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</si>
  <si>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</si>
  <si>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</si>
  <si>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</si>
  <si>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</si>
  <si>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</si>
  <si>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</si>
  <si>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</si>
  <si>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</si>
  <si>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</si>
  <si>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</si>
  <si>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</si>
  <si>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</si>
  <si>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</si>
  <si>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</si>
  <si>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</si>
  <si>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</si>
  <si>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</si>
  <si>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</si>
  <si>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</si>
  <si>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</si>
  <si>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</si>
  <si>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</si>
  <si>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</si>
  <si>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</si>
  <si>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</si>
  <si>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</si>
  <si>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</si>
  <si>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</si>
  <si>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</si>
  <si>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</si>
  <si>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</si>
  <si>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</si>
  <si>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</si>
  <si>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</si>
  <si>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</si>
  <si>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</si>
  <si>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</si>
  <si>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</si>
  <si>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</si>
  <si>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</si>
  <si>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</si>
  <si>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</si>
  <si>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</si>
  <si>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</si>
  <si>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</si>
  <si>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</si>
  <si>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</si>
  <si>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</si>
  <si>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</si>
  <si>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</si>
  <si>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</si>
  <si>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</si>
  <si>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</si>
  <si>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</si>
  <si>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</si>
  <si>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</si>
  <si>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</si>
  <si>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</si>
  <si>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</si>
  <si>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</si>
  <si>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</si>
  <si>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</si>
  <si>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</si>
  <si>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</si>
  <si>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</si>
  <si>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</si>
  <si>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</si>
  <si>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</si>
  <si>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</si>
  <si>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</si>
  <si>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</si>
  <si>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</si>
  <si>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</si>
  <si>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</si>
  <si>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</si>
  <si>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</si>
  <si>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</si>
  <si>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</si>
  <si>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</si>
  <si>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</si>
  <si>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</si>
  <si>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</si>
  <si>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</si>
  <si>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</si>
  <si>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</si>
  <si>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</si>
  <si>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</si>
  <si>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</si>
  <si>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</si>
  <si>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</si>
  <si>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</si>
  <si>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</si>
  <si>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</si>
  <si>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</si>
  <si>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</si>
  <si>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</si>
  <si>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</si>
  <si>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</si>
  <si>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</si>
  <si>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</si>
  <si>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</si>
  <si>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</si>
  <si>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</si>
  <si>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</si>
  <si>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</si>
  <si>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</si>
  <si>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</si>
  <si>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</si>
  <si>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</si>
  <si>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</si>
  <si>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</si>
  <si>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</si>
  <si>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</si>
  <si>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</si>
  <si>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</si>
  <si>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</si>
  <si>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</si>
  <si>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</si>
  <si>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</si>
  <si>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</si>
  <si>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</si>
  <si>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</si>
  <si>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</si>
  <si>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</si>
  <si>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</si>
  <si>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</si>
  <si>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</si>
  <si>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</si>
  <si>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</si>
  <si>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</si>
  <si>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</si>
  <si>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</si>
  <si>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</si>
  <si>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</si>
  <si>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</si>
  <si>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</si>
  <si>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</si>
  <si>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</si>
  <si>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</si>
  <si>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</si>
  <si>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</si>
  <si>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</si>
  <si>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</si>
  <si>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</si>
  <si>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</si>
  <si>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</si>
  <si>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</si>
  <si>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</si>
  <si>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</si>
  <si>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</si>
  <si>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</si>
  <si>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</si>
  <si>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</si>
  <si>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</si>
  <si>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</si>
  <si>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</si>
  <si>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</si>
  <si>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</si>
  <si>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</si>
  <si>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</si>
  <si>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</si>
  <si>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</si>
  <si>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</si>
  <si>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</si>
  <si>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</si>
  <si>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</si>
  <si>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</si>
  <si>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</si>
  <si>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</si>
  <si>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</si>
  <si>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</si>
  <si>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</si>
  <si>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</si>
  <si>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</si>
  <si>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</si>
  <si>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</si>
  <si>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</si>
  <si>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</si>
  <si>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</si>
  <si>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</si>
  <si>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</si>
  <si>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</si>
  <si>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</si>
  <si>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</si>
  <si>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</si>
  <si>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</si>
  <si>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</si>
  <si>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</si>
  <si>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</si>
  <si>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</si>
  <si>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</si>
  <si>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</si>
  <si>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</si>
  <si>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</si>
  <si>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</si>
  <si>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</si>
  <si>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</si>
  <si>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</si>
  <si>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</si>
  <si>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</si>
  <si>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</si>
  <si>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</si>
  <si>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</si>
  <si>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</si>
  <si>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</si>
  <si>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</si>
  <si>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</si>
  <si>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</si>
  <si>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</si>
  <si>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</si>
  <si>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</si>
  <si>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</si>
  <si>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</si>
  <si>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</si>
  <si>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</si>
  <si>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</si>
  <si>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</si>
  <si>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</si>
  <si>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</si>
  <si>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</si>
  <si>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</si>
  <si>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</si>
  <si>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</si>
  <si>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</si>
  <si>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</si>
  <si>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</si>
  <si>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</si>
  <si>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</si>
  <si>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</si>
  <si>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</si>
  <si>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</si>
  <si>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</si>
  <si>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</si>
  <si>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</si>
  <si>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</si>
  <si>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</si>
  <si>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</si>
  <si>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</si>
  <si>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</si>
  <si>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</si>
  <si>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</si>
  <si>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</si>
  <si>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</si>
  <si>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</si>
  <si>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</si>
  <si>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</si>
  <si>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</si>
  <si>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</si>
  <si>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</si>
  <si>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</si>
  <si>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</si>
  <si>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</si>
  <si>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</si>
  <si>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</si>
  <si>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</si>
  <si>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</si>
  <si>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</si>
  <si>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</si>
  <si>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</si>
  <si>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</si>
  <si>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</si>
  <si>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</si>
  <si>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</si>
  <si>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</si>
  <si>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</si>
  <si>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</si>
  <si>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</si>
  <si>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</si>
  <si>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</si>
  <si>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</si>
  <si>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</si>
  <si>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</si>
  <si>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</si>
  <si>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</si>
  <si>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</si>
  <si>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</si>
  <si>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</si>
  <si>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</si>
  <si>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</si>
  <si>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</si>
  <si>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</si>
  <si>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</si>
  <si>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</si>
  <si>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</si>
  <si>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</si>
  <si>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</si>
  <si>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</si>
  <si>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</si>
  <si>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</si>
  <si>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</si>
  <si>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</si>
  <si>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</si>
  <si>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</si>
  <si>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</si>
  <si>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</si>
  <si>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</si>
  <si>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</si>
  <si>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</si>
  <si>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</si>
  <si>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</si>
  <si>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</si>
  <si>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</si>
  <si>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</si>
  <si>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</si>
  <si>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</si>
  <si>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</si>
  <si>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</si>
  <si>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</si>
  <si>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</si>
  <si>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</si>
  <si>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</si>
  <si>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</si>
  <si>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</si>
  <si>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</si>
  <si>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</si>
  <si>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</si>
  <si>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</si>
  <si>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</si>
  <si>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</si>
  <si>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</si>
  <si>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</si>
  <si>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</si>
  <si>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</si>
  <si>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</si>
  <si>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</si>
  <si>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</si>
  <si>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</si>
  <si>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</si>
  <si>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</si>
  <si>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</si>
  <si>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</si>
  <si>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</si>
  <si>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</si>
  <si>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</si>
  <si>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</si>
  <si>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</si>
  <si>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</si>
  <si>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</si>
  <si>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</si>
  <si>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</si>
  <si>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</si>
  <si>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</si>
  <si>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</si>
  <si>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</si>
  <si>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</si>
  <si>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</si>
  <si>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</si>
  <si>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</si>
  <si>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</si>
  <si>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</si>
  <si>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</si>
  <si>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</si>
  <si>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</si>
  <si>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</si>
  <si>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</si>
  <si>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</si>
  <si>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</si>
  <si>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</si>
  <si>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</si>
  <si>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</si>
  <si>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</si>
  <si>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</si>
  <si>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</si>
  <si>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</si>
  <si>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</si>
  <si>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</si>
  <si>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</si>
  <si>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</si>
  <si>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</si>
  <si>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</si>
  <si>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</si>
  <si>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</si>
  <si>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</si>
  <si>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</si>
  <si>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</si>
  <si>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</si>
  <si>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</si>
  <si>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</si>
  <si>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</si>
  <si>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</si>
  <si>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</si>
  <si>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</si>
  <si>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</si>
  <si>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</si>
  <si>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</si>
  <si>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</si>
  <si>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</si>
  <si>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</si>
  <si>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</si>
  <si>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</si>
  <si>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</si>
  <si>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</si>
  <si>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</si>
  <si>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</si>
  <si>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</si>
  <si>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</si>
  <si>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</si>
  <si>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</si>
  <si>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</si>
  <si>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</si>
  <si>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</si>
  <si>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</si>
  <si>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</si>
  <si>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</si>
  <si>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</si>
  <si>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</si>
  <si>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</si>
  <si>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</si>
  <si>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</si>
  <si>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</si>
  <si>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</si>
  <si>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</si>
  <si>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</si>
  <si>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</si>
  <si>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</si>
  <si>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</si>
  <si>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</si>
  <si>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</si>
  <si>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</si>
  <si>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</si>
  <si>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</si>
  <si>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</si>
  <si>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</si>
  <si>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</si>
  <si>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</si>
  <si>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</si>
  <si>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</si>
  <si>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</si>
  <si>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</si>
  <si>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</si>
  <si>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</si>
  <si>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</si>
  <si>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</si>
  <si>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</si>
  <si>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</si>
  <si>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</si>
  <si>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</si>
  <si>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</si>
  <si>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</si>
  <si>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</si>
  <si>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</si>
  <si>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</si>
  <si>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</si>
  <si>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</si>
  <si>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</si>
  <si>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</si>
  <si>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</si>
  <si>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</si>
  <si>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</si>
  <si>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</si>
  <si>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</si>
  <si>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</si>
  <si>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</si>
  <si>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</si>
  <si>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</si>
  <si>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</si>
  <si>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</si>
  <si>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</si>
  <si>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</si>
  <si>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</si>
  <si>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</si>
  <si>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</si>
  <si>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</si>
  <si>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</si>
  <si>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</si>
  <si>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</si>
  <si>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</si>
  <si>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</si>
  <si>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</si>
  <si>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</si>
  <si>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</si>
  <si>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</si>
  <si>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</si>
  <si>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</si>
  <si>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</si>
  <si>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</si>
  <si>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</si>
  <si>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</si>
  <si>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</si>
  <si>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</si>
  <si>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</si>
  <si>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</si>
  <si>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</si>
  <si>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</si>
  <si>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</si>
  <si>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</si>
  <si>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</si>
  <si>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</si>
  <si>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</si>
  <si>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</si>
  <si>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</si>
  <si>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</si>
  <si>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</si>
  <si>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</si>
  <si>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</si>
  <si>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</si>
  <si>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</si>
  <si>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</si>
  <si>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</si>
  <si>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</si>
  <si>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</si>
  <si>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</si>
  <si>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</si>
  <si>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</si>
  <si>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</si>
  <si>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</si>
  <si>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</si>
  <si>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</si>
  <si>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</si>
  <si>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</si>
  <si>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</si>
  <si>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</si>
  <si>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</si>
  <si>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</si>
  <si>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</si>
  <si>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</si>
  <si>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</si>
  <si>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</si>
  <si>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</si>
  <si>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</si>
  <si>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</si>
  <si>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</si>
  <si>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</si>
  <si>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</si>
  <si>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</si>
  <si>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</si>
  <si>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</si>
  <si>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</si>
  <si>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</si>
  <si>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</si>
  <si>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</si>
  <si>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</si>
  <si>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</si>
  <si>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</si>
  <si>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</si>
  <si>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</si>
  <si>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</si>
  <si>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</si>
  <si>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</si>
  <si>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</si>
  <si>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</si>
  <si>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</si>
  <si>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</si>
  <si>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</si>
  <si>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</si>
  <si>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</si>
  <si>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</si>
  <si>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</si>
  <si>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</si>
  <si>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</si>
  <si>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</si>
  <si>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</si>
  <si>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</si>
  <si>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</si>
  <si>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</si>
  <si>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</si>
  <si>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</si>
  <si>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</si>
  <si>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</si>
  <si>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</si>
  <si>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</si>
  <si>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</si>
  <si>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</si>
  <si>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</si>
  <si>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</si>
  <si>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</si>
  <si>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</si>
  <si>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</si>
  <si>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</si>
  <si>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</si>
  <si>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</si>
  <si>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</si>
  <si>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</si>
  <si>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</si>
  <si>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</si>
  <si>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</si>
  <si>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</si>
  <si>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</si>
  <si>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</si>
  <si>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</si>
  <si>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</si>
  <si>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</si>
  <si>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</si>
  <si>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</si>
  <si>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</si>
  <si>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</si>
  <si>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</si>
  <si>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</si>
  <si>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</si>
  <si>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</si>
  <si>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</si>
  <si>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</si>
  <si>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</si>
  <si>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</si>
  <si>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</si>
  <si>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</si>
  <si>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</si>
  <si>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</si>
  <si>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</si>
  <si>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</si>
  <si>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</si>
  <si>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</si>
  <si>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</si>
  <si>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</si>
  <si>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</si>
  <si>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</si>
  <si>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</si>
  <si>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</si>
  <si>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</si>
  <si>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</si>
  <si>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</si>
  <si>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</si>
  <si>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</si>
  <si>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</si>
  <si>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</si>
  <si>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</si>
  <si>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</si>
  <si>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</si>
  <si>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</si>
  <si>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</si>
  <si>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</si>
  <si>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</si>
  <si>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</si>
  <si>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</si>
  <si>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</si>
  <si>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</si>
  <si>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</si>
  <si>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</si>
  <si>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</si>
  <si>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</si>
  <si>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</si>
  <si>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</si>
  <si>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</si>
  <si>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</si>
  <si>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</si>
  <si>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</si>
  <si>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</si>
  <si>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</si>
  <si>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</si>
  <si>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</si>
  <si>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</si>
  <si>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</si>
  <si>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</si>
  <si>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</si>
  <si>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</si>
  <si>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</si>
  <si>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</si>
  <si>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</si>
  <si>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</si>
  <si>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</si>
  <si>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</si>
  <si>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</si>
  <si>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</si>
  <si>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</si>
  <si>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</si>
  <si>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</si>
  <si>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</si>
  <si>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</si>
  <si>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</si>
  <si>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</si>
  <si>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</si>
  <si>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</si>
  <si>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</si>
  <si>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</si>
  <si>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</si>
  <si>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</si>
  <si>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</si>
  <si>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</si>
  <si>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</si>
  <si>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</si>
  <si>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</si>
  <si>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</si>
  <si>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</si>
  <si>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</si>
  <si>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</si>
  <si>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</si>
  <si>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</si>
  <si>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</si>
  <si>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</si>
  <si>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</si>
  <si>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</si>
  <si>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</si>
  <si>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</si>
  <si>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</si>
  <si>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</si>
  <si>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</si>
  <si>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</si>
  <si>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</si>
  <si>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</si>
  <si>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</si>
  <si>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</si>
  <si>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</si>
  <si>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</si>
  <si>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</si>
  <si>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</si>
  <si>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</si>
  <si>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</si>
  <si>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</si>
  <si>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</si>
  <si>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</si>
  <si>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</si>
  <si>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</si>
  <si>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</si>
  <si>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</si>
  <si>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</si>
  <si>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</si>
  <si>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</si>
  <si>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</si>
  <si>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</si>
  <si>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</si>
  <si>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</si>
  <si>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</si>
  <si>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</si>
  <si>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</si>
  <si>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</si>
  <si>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</si>
  <si>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</si>
  <si>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</si>
  <si>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</si>
  <si>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</si>
  <si>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</si>
  <si>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</si>
  <si>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</si>
  <si>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</si>
  <si>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</si>
  <si>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</si>
  <si>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</si>
  <si>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</si>
  <si>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</si>
  <si>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</si>
  <si>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</si>
  <si>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</si>
  <si>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</si>
  <si>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</si>
  <si>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</si>
  <si>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</si>
  <si>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</si>
  <si>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</si>
  <si>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</si>
  <si>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</si>
  <si>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</si>
  <si>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</si>
  <si>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</si>
  <si>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</si>
  <si>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</si>
  <si>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</si>
  <si>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</si>
  <si>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</si>
  <si>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</si>
  <si>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</si>
  <si>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</si>
  <si>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</si>
  <si>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</si>
  <si>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</si>
  <si>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</si>
  <si>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</si>
  <si>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</si>
  <si>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</si>
  <si>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</si>
  <si>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</si>
  <si>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</si>
  <si>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</si>
  <si>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</si>
  <si>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</si>
  <si>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</si>
  <si>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</si>
  <si>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</si>
  <si>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</si>
  <si>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</si>
  <si>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</si>
  <si>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</si>
  <si>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</si>
  <si>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</si>
  <si>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</si>
  <si>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</si>
  <si>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</si>
  <si>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</si>
  <si>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</si>
  <si>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</si>
  <si>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</si>
  <si>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</si>
  <si>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</si>
  <si>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</si>
  <si>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</si>
  <si>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</si>
  <si>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</si>
  <si>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</si>
  <si>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</si>
  <si>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</si>
  <si>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</si>
  <si>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</si>
  <si>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</si>
  <si>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</si>
  <si>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</si>
  <si>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</si>
  <si>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</si>
  <si>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</si>
  <si>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</si>
  <si>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</si>
  <si>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</si>
  <si>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</si>
  <si>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</si>
  <si>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</si>
  <si>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</si>
  <si>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</si>
  <si>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</si>
  <si>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</si>
  <si>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</si>
  <si>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</si>
  <si>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</si>
  <si>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</si>
  <si>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</si>
  <si>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</si>
  <si>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</si>
  <si>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</si>
  <si>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</si>
  <si>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</si>
  <si>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</si>
  <si>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</si>
  <si>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</si>
  <si>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</si>
  <si>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</si>
  <si>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</si>
  <si>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</si>
  <si>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</si>
  <si>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</si>
  <si>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</si>
  <si>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</si>
  <si>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</si>
  <si>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</si>
  <si>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</si>
  <si>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</si>
  <si>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</si>
  <si>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</si>
  <si>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</si>
  <si>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</si>
  <si>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</si>
  <si>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</si>
  <si>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</si>
  <si>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</si>
  <si>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</si>
  <si>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</si>
  <si>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</si>
  <si>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</si>
  <si>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</si>
  <si>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</si>
  <si>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</si>
  <si>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</si>
  <si>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</si>
  <si>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</si>
  <si>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</si>
  <si>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</si>
  <si>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</si>
  <si>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</si>
  <si>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</si>
  <si>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</si>
  <si>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</si>
  <si>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</si>
  <si>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</si>
  <si>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</si>
  <si>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</si>
  <si>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</si>
  <si>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</si>
  <si>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</si>
  <si>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</si>
  <si>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</si>
  <si>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</si>
  <si>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</si>
  <si>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</si>
  <si>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</si>
  <si>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</si>
  <si>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</si>
  <si>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</si>
  <si>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</si>
  <si>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</si>
  <si>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</si>
  <si>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</si>
  <si>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</si>
  <si>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</si>
  <si>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</si>
  <si>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</si>
  <si>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</si>
  <si>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</si>
  <si>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</si>
  <si>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</si>
  <si>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</si>
  <si>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</si>
  <si>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</si>
  <si>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</si>
  <si>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</si>
  <si>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</si>
  <si>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</si>
  <si>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</si>
  <si>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</si>
  <si>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</si>
  <si>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</si>
  <si>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</si>
  <si>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</si>
  <si>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</si>
  <si>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</si>
  <si>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</si>
  <si>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</si>
  <si>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</si>
  <si>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</si>
  <si>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</si>
  <si>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</si>
  <si>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</si>
  <si>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</si>
  <si>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</si>
  <si>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</si>
  <si>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</si>
  <si>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</si>
  <si>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</si>
  <si>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</si>
  <si>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</si>
  <si>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</si>
  <si>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</si>
  <si>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</si>
  <si>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</si>
  <si>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</si>
  <si>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</si>
  <si>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</si>
  <si>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</si>
  <si>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</si>
  <si>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</si>
  <si>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</si>
  <si>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</si>
  <si>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</si>
  <si>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</si>
  <si>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</si>
  <si>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</si>
  <si>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</si>
  <si>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</si>
  <si>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</si>
  <si>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</si>
  <si>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</si>
  <si>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</si>
  <si>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</si>
  <si>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</si>
  <si>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</si>
  <si>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</si>
  <si>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</si>
  <si>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</si>
  <si>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</si>
  <si>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</si>
  <si>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</si>
  <si>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</si>
  <si>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</si>
  <si>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</si>
  <si>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</si>
  <si>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</si>
  <si>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</si>
  <si>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</si>
  <si>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</si>
  <si>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</si>
  <si>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</si>
  <si>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</si>
  <si>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</si>
  <si>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</si>
  <si>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</si>
  <si>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</si>
  <si>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</si>
  <si>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</si>
  <si>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</si>
  <si>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</si>
  <si>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</si>
  <si>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</si>
  <si>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</si>
  <si>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</si>
  <si>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</si>
  <si>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</si>
  <si>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</si>
  <si>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</si>
  <si>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</si>
  <si>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</si>
  <si>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</si>
  <si>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</si>
  <si>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</si>
  <si>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</si>
  <si>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</si>
  <si>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</si>
  <si>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</si>
  <si>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</si>
  <si>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</si>
  <si>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</si>
  <si>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</si>
  <si>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</si>
  <si>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</si>
  <si>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</si>
  <si>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</si>
  <si>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</si>
  <si>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</si>
  <si>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</si>
  <si>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</si>
  <si>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</si>
  <si>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</si>
  <si>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</si>
  <si>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</si>
  <si>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</si>
  <si>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</si>
  <si>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</si>
  <si>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</si>
  <si>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</si>
  <si>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</si>
  <si>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</si>
  <si>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</si>
  <si>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</si>
  <si>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</si>
  <si>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</si>
  <si>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</si>
  <si>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</si>
  <si>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</si>
  <si>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</si>
  <si>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</si>
  <si>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</si>
  <si>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</si>
  <si>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</si>
  <si>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</si>
  <si>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</si>
  <si>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</si>
  <si>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</si>
  <si>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</si>
  <si>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</si>
  <si>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</si>
  <si>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</si>
  <si>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</si>
  <si>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</si>
  <si>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</si>
  <si>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</si>
  <si>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</si>
  <si>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</si>
  <si>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</si>
  <si>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</si>
  <si>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</si>
  <si>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</si>
  <si>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</si>
  <si>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</si>
  <si>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</si>
  <si>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</si>
  <si>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</si>
  <si>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</si>
  <si>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</si>
  <si>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</si>
  <si>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</si>
  <si>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</si>
  <si>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</si>
  <si>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</si>
  <si>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</si>
  <si>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</si>
  <si>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</si>
  <si>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</si>
  <si>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</si>
  <si>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</si>
  <si>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</si>
  <si>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</si>
  <si>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</si>
  <si>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</si>
  <si>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</si>
  <si>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</si>
  <si>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</si>
  <si>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</si>
  <si>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</si>
  <si>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</si>
  <si>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</si>
  <si>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</si>
  <si>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</si>
  <si>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</si>
  <si>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</si>
  <si>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</si>
  <si>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</si>
  <si>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</si>
  <si>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</si>
  <si>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</si>
  <si>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</si>
  <si>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</si>
  <si>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</si>
  <si>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</si>
  <si>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</si>
  <si>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</si>
  <si>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</si>
  <si>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</si>
  <si>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</si>
  <si>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</si>
  <si>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</si>
  <si>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</si>
  <si>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</si>
  <si>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</si>
  <si>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</si>
  <si>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</si>
  <si>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</si>
  <si>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</si>
  <si>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</si>
  <si>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</si>
  <si>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</si>
  <si>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</si>
  <si>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</si>
  <si>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</si>
  <si>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</si>
  <si>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</si>
  <si>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</si>
  <si>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</si>
  <si>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</si>
  <si>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</si>
  <si>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</si>
  <si>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</si>
  <si>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</si>
  <si>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</si>
  <si>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</si>
  <si>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</si>
  <si>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</si>
  <si>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</si>
  <si>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</si>
  <si>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</si>
  <si>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</si>
  <si>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</si>
  <si>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</si>
  <si>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</si>
  <si>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</si>
  <si>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</si>
  <si>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</si>
  <si>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</si>
  <si>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</si>
  <si>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</si>
  <si>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</si>
  <si>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</si>
  <si>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</si>
  <si>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</si>
  <si>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</si>
  <si>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</si>
  <si>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</si>
  <si>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</si>
  <si>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</si>
  <si>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</si>
  <si>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</si>
  <si>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</si>
  <si>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</si>
  <si>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</si>
  <si>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</si>
  <si>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</si>
  <si>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</si>
  <si>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</si>
  <si>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</si>
  <si>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</si>
  <si>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</si>
  <si>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</si>
  <si>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</si>
  <si>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</si>
  <si>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</si>
  <si>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</si>
  <si>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</si>
  <si>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</si>
  <si>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</si>
  <si>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</si>
  <si>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</si>
  <si>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</si>
  <si>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</si>
  <si>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</si>
  <si>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</si>
  <si>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</si>
  <si>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</si>
  <si>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</si>
  <si>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</si>
  <si>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</si>
  <si>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</si>
  <si>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</si>
  <si>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</si>
  <si>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</si>
  <si>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</si>
  <si>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</si>
  <si>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</si>
  <si>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</si>
  <si>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</si>
  <si>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</si>
  <si>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</si>
  <si>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</si>
  <si>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</si>
  <si>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</si>
  <si>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</si>
  <si>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</si>
  <si>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</si>
  <si>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</si>
  <si>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</si>
  <si>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</si>
  <si>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</si>
  <si>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</si>
  <si>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</si>
  <si>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</si>
  <si>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</si>
  <si>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</si>
  <si>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</si>
  <si>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</si>
  <si>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</si>
  <si>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</si>
  <si>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</si>
  <si>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</si>
  <si>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</si>
  <si>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</si>
  <si>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</si>
  <si>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</si>
  <si>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</si>
  <si>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</si>
  <si>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</si>
  <si>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</si>
  <si>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</si>
  <si>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</si>
  <si>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</si>
  <si>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</si>
  <si>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</si>
  <si>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</si>
  <si>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</si>
  <si>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</si>
  <si>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</si>
  <si>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</si>
  <si>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</si>
  <si>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</si>
  <si>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</si>
  <si>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</si>
  <si>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</si>
  <si>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</si>
  <si>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</si>
  <si>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</si>
  <si>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</si>
  <si>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</si>
  <si>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</si>
  <si>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</si>
  <si>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</si>
  <si>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</si>
  <si>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</si>
  <si>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</si>
  <si>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</si>
  <si>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</si>
  <si>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</si>
  <si>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</si>
  <si>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</si>
  <si>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</si>
  <si>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</si>
  <si>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</si>
  <si>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</si>
  <si>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</si>
  <si>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</si>
  <si>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</si>
  <si>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</si>
  <si>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</si>
  <si>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</si>
  <si>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</si>
  <si>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</si>
  <si>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</si>
  <si>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</si>
  <si>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</si>
  <si>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</si>
  <si>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</si>
  <si>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</si>
  <si>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</si>
  <si>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</si>
  <si>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</si>
  <si>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</si>
  <si>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</si>
  <si>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</si>
  <si>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</si>
  <si>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</si>
  <si>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</si>
  <si>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</si>
  <si>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</si>
  <si>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</si>
  <si>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</si>
  <si>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</si>
  <si>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</si>
  <si>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</si>
  <si>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</si>
  <si>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</si>
  <si>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</si>
  <si>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</si>
  <si>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</si>
  <si>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</si>
  <si>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</si>
  <si>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</si>
  <si>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</si>
  <si>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</si>
  <si>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</si>
  <si>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</si>
  <si>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</si>
  <si>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</si>
  <si>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</si>
  <si>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</si>
  <si>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</si>
  <si>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</si>
  <si>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</si>
  <si>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</si>
  <si>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</si>
  <si>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</si>
  <si>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</si>
  <si>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</si>
  <si>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</si>
  <si>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</si>
  <si>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</si>
  <si>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</si>
  <si>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</si>
  <si>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</si>
  <si>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</si>
  <si>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</si>
  <si>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</si>
  <si>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</si>
  <si>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</si>
  <si>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</si>
  <si>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</si>
  <si>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</si>
  <si>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</si>
  <si>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</si>
  <si>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</si>
  <si>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</si>
  <si>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</si>
  <si>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</si>
  <si>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</si>
  <si>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</si>
  <si>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</si>
  <si>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</si>
  <si>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</si>
  <si>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</si>
  <si>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</si>
  <si>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</si>
  <si>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</si>
  <si>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</si>
  <si>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</si>
  <si>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</si>
  <si>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</si>
  <si>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</si>
  <si>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</si>
  <si>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</si>
  <si>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</si>
  <si>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</si>
  <si>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</si>
  <si>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</si>
  <si>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</si>
  <si>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</si>
  <si>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</si>
  <si>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</si>
  <si>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</si>
  <si>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</si>
  <si>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</si>
  <si>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</si>
  <si>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</si>
  <si>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</si>
  <si>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</si>
  <si>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</si>
  <si>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</si>
  <si>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</si>
  <si>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</si>
  <si>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</si>
  <si>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</si>
  <si>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</si>
  <si>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</si>
  <si>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</si>
  <si>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</si>
  <si>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</si>
  <si>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</si>
  <si>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</si>
  <si>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</si>
  <si>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</si>
  <si>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</si>
  <si>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</si>
  <si>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</si>
  <si>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</si>
  <si>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</si>
  <si>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</si>
  <si>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</si>
  <si>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</si>
  <si>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</si>
  <si>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</si>
  <si>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</si>
  <si>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</si>
  <si>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</si>
  <si>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</si>
  <si>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</si>
  <si>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</si>
  <si>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</si>
  <si>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</si>
  <si>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</si>
  <si>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</si>
  <si>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</si>
  <si>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</si>
  <si>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</si>
  <si>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</si>
  <si>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</si>
  <si>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</si>
  <si>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</si>
  <si>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</si>
  <si>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</si>
  <si>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</si>
  <si>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</si>
  <si>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</si>
  <si>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</si>
  <si>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</si>
  <si>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</si>
  <si>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</si>
  <si>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</si>
  <si>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</si>
  <si>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</si>
  <si>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</si>
  <si>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</si>
  <si>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</si>
  <si>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</si>
  <si>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</si>
  <si>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</si>
  <si>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</si>
  <si>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</si>
  <si>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</si>
  <si>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</si>
  <si>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</si>
  <si>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</si>
  <si>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</si>
  <si>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</si>
  <si>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</si>
  <si>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</si>
  <si>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</si>
  <si>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</si>
  <si>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</si>
  <si>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</si>
  <si>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</si>
  <si>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</si>
  <si>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</si>
  <si>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</si>
  <si>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</si>
  <si>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</si>
  <si>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</si>
  <si>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</si>
  <si>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</si>
  <si>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</si>
  <si>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</si>
  <si>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</si>
  <si>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</si>
  <si>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</si>
  <si>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</si>
  <si>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</si>
  <si>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</si>
  <si>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</si>
  <si>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</si>
  <si>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</si>
  <si>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</si>
  <si>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</si>
  <si>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</si>
  <si>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</si>
  <si>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</si>
  <si>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</si>
  <si>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</si>
  <si>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</si>
  <si>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</si>
  <si>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</si>
  <si>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</si>
  <si>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</si>
  <si>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</si>
  <si>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</si>
  <si>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</si>
  <si>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</si>
  <si>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</si>
  <si>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</si>
  <si>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</si>
  <si>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</si>
  <si>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</si>
  <si>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</si>
  <si>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</si>
  <si>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</si>
  <si>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</si>
  <si>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</si>
  <si>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</si>
  <si>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</si>
  <si>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</si>
  <si>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</si>
  <si>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</si>
  <si>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</si>
  <si>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</si>
  <si>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</si>
  <si>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</si>
  <si>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</si>
  <si>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</si>
  <si>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</si>
  <si>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</si>
  <si>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</si>
  <si>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</si>
  <si>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</si>
  <si>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</si>
  <si>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</si>
  <si>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</si>
  <si>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</si>
  <si>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</si>
  <si>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</si>
  <si>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</si>
  <si>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</si>
  <si>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</si>
  <si>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</si>
  <si>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</si>
  <si>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</si>
  <si>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</si>
  <si>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</si>
  <si>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</si>
  <si>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</si>
  <si>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</si>
  <si>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</si>
  <si>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</si>
  <si>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</si>
  <si>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</si>
  <si>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</si>
  <si>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</si>
  <si>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</si>
  <si>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</si>
  <si>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</si>
  <si>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</si>
  <si>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</si>
  <si>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</si>
  <si>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</si>
  <si>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</si>
  <si>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</si>
  <si>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</si>
  <si>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</si>
  <si>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</si>
  <si>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</si>
  <si>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</si>
  <si>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</si>
  <si>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</si>
  <si>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</si>
  <si>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</si>
  <si>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</si>
  <si>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</si>
  <si>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</si>
  <si>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</si>
  <si>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</si>
  <si>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</si>
  <si>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</si>
  <si>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</si>
  <si>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</si>
  <si>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</si>
  <si>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</si>
  <si>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</si>
  <si>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</si>
  <si>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</si>
  <si>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</si>
  <si>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</si>
  <si>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</si>
  <si>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</si>
  <si>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</si>
  <si>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</si>
  <si>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</si>
  <si>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</si>
  <si>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</si>
  <si>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</si>
  <si>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</si>
  <si>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</si>
  <si>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</si>
  <si>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</si>
  <si>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</si>
  <si>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</si>
  <si>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</si>
  <si>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</si>
  <si>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</si>
  <si>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</si>
  <si>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</si>
  <si>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</si>
  <si>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</si>
  <si>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</si>
  <si>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</si>
  <si>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</si>
  <si>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</si>
  <si>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</si>
  <si>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</si>
  <si>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</si>
  <si>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</si>
  <si>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</si>
  <si>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</si>
  <si>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</si>
  <si>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</si>
  <si>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</si>
  <si>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</si>
  <si>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</si>
  <si>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</si>
  <si>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</si>
  <si>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</si>
  <si>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</si>
  <si>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</si>
  <si>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</si>
  <si>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</si>
  <si>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</si>
  <si>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</si>
  <si>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</si>
  <si>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</si>
  <si>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</si>
  <si>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</si>
  <si>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</si>
  <si>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</si>
  <si>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</si>
  <si>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</si>
  <si>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</si>
  <si>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</si>
  <si>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</si>
  <si>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</si>
  <si>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</si>
  <si>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</si>
  <si>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</si>
  <si>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</si>
  <si>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</si>
  <si>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</si>
  <si>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</si>
  <si>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</si>
  <si>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</si>
  <si>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</si>
  <si>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</si>
  <si>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</si>
  <si>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</si>
  <si>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</si>
  <si>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</si>
  <si>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</si>
  <si>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</si>
  <si>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</si>
  <si>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</si>
  <si>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</si>
  <si>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</si>
  <si>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</si>
  <si>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</si>
  <si>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</si>
  <si>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</si>
  <si>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</si>
  <si>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</si>
  <si>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</si>
  <si>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</si>
  <si>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</si>
  <si>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</si>
  <si>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</si>
  <si>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</si>
  <si>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</si>
  <si>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</si>
  <si>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</si>
  <si>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</si>
  <si>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</si>
  <si>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</si>
  <si>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</si>
  <si>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</si>
  <si>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</si>
  <si>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</si>
  <si>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</si>
  <si>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</si>
  <si>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</si>
  <si>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</si>
  <si>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</si>
  <si>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</si>
  <si>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</si>
  <si>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</si>
  <si>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</si>
  <si>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</si>
  <si>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</si>
  <si>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</si>
  <si>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</si>
  <si>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</si>
  <si>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</si>
  <si>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</si>
  <si>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</si>
  <si>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</si>
  <si>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</si>
  <si>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</si>
  <si>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</si>
  <si>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</si>
  <si>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</si>
  <si>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</si>
  <si>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</si>
  <si>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</si>
  <si>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</si>
  <si>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</si>
  <si>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</si>
  <si>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</si>
  <si>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</si>
  <si>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</si>
  <si>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</si>
  <si>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</si>
  <si>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</si>
  <si>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</si>
  <si>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</si>
  <si>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</si>
  <si>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</si>
  <si>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</si>
  <si>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</si>
  <si>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</si>
  <si>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</si>
  <si>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</si>
  <si>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</si>
  <si>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</si>
  <si>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</si>
  <si>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</si>
  <si>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</si>
  <si>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</si>
  <si>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</si>
  <si>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</si>
  <si>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</si>
  <si>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</si>
  <si>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</si>
  <si>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</si>
  <si>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</si>
  <si>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</si>
  <si>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</si>
  <si>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</si>
  <si>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</si>
  <si>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</si>
  <si>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</si>
  <si>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</si>
  <si>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</si>
  <si>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</si>
  <si>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</si>
  <si>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</si>
  <si>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</si>
  <si>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</si>
  <si>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</si>
  <si>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</si>
  <si>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</si>
  <si>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</si>
  <si>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</si>
  <si>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</si>
  <si>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</si>
  <si>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</si>
  <si>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</si>
  <si>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</si>
  <si>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</si>
  <si>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</si>
  <si>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</si>
  <si>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</si>
  <si>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</si>
  <si>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</si>
  <si>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</si>
  <si>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</si>
  <si>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</si>
  <si>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</si>
  <si>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</si>
  <si>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</si>
  <si>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</si>
  <si>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</si>
  <si>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</si>
  <si>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</si>
  <si>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</si>
  <si>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</si>
  <si>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</si>
  <si>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</si>
  <si>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</si>
  <si>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</si>
  <si>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</si>
  <si>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</si>
  <si>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</si>
  <si>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</si>
  <si>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</si>
  <si>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</si>
  <si>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</si>
  <si>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</si>
  <si>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</si>
  <si>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</si>
  <si>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</si>
  <si>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</si>
  <si>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</si>
  <si>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</si>
  <si>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</si>
  <si>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</si>
  <si>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</si>
  <si>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</si>
  <si>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</si>
  <si>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</si>
  <si>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</si>
  <si>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</si>
  <si>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</si>
  <si>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</si>
  <si>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</si>
  <si>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</si>
  <si>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</si>
  <si>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</si>
  <si>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</si>
  <si>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</si>
  <si>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</si>
  <si>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</si>
  <si>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</si>
  <si>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</si>
  <si>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</si>
  <si>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</si>
  <si>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</si>
  <si>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</si>
  <si>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</si>
  <si>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</si>
  <si>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</si>
  <si>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</si>
  <si>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</si>
  <si>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</si>
  <si>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</si>
  <si>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</si>
  <si>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</si>
  <si>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</si>
  <si>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</si>
  <si>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</si>
  <si>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</si>
  <si>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</si>
  <si>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</si>
  <si>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</si>
  <si>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</si>
  <si>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</si>
  <si>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</si>
  <si>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</si>
  <si>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</si>
  <si>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</si>
  <si>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</si>
  <si>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</si>
  <si>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</si>
  <si>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</si>
  <si>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</si>
  <si>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</si>
  <si>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</si>
  <si>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</si>
  <si>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</si>
  <si>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</si>
  <si>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</si>
  <si>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</si>
  <si>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</si>
  <si>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</si>
  <si>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</si>
  <si>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</si>
  <si>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</si>
  <si>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</si>
  <si>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</si>
  <si>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</si>
  <si>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</si>
  <si>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</si>
  <si>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</si>
  <si>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</si>
  <si>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</si>
  <si>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</si>
  <si>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</si>
  <si>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</si>
  <si>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</si>
  <si>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</si>
  <si>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</si>
  <si>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</si>
  <si>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</si>
  <si>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</si>
  <si>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</si>
  <si>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</si>
  <si>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</si>
  <si>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</si>
  <si>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</si>
  <si>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</si>
  <si>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</si>
  <si>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</si>
  <si>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</si>
  <si>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</si>
  <si>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</si>
  <si>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</si>
  <si>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</si>
  <si>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</si>
  <si>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</si>
  <si>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</si>
  <si>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</si>
  <si>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</si>
  <si>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</si>
  <si>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</si>
  <si>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</si>
  <si>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</si>
  <si>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</si>
  <si>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</si>
  <si>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</si>
  <si>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</si>
  <si>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</si>
  <si>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</si>
  <si>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</si>
  <si>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</si>
  <si>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</si>
  <si>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</si>
  <si>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</si>
  <si>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</si>
  <si>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</si>
  <si>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</si>
  <si>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</si>
  <si>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</si>
  <si>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</si>
  <si>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</si>
  <si>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</si>
  <si>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</si>
  <si>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</si>
  <si>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</si>
  <si>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</si>
  <si>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</si>
  <si>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</si>
  <si>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</si>
  <si>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</si>
  <si>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</si>
  <si>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</si>
  <si>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</si>
  <si>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</si>
  <si>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</si>
  <si>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</si>
  <si>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</si>
  <si>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</si>
  <si>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</si>
  <si>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</si>
  <si>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</si>
  <si>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</si>
  <si>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</si>
  <si>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</si>
  <si>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</si>
  <si>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</si>
  <si>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</si>
  <si>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</si>
  <si>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</si>
  <si>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</si>
  <si>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</si>
  <si>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</si>
  <si>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</si>
  <si>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</si>
  <si>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</si>
  <si>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</si>
  <si>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</si>
  <si>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</si>
  <si>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</si>
  <si>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</si>
  <si>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</si>
  <si>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</si>
  <si>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</si>
  <si>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</si>
  <si>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</si>
  <si>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</si>
  <si>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</si>
  <si>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</si>
  <si>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</si>
  <si>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</si>
  <si>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</si>
  <si>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</si>
  <si>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</si>
  <si>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</si>
  <si>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</si>
  <si>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</si>
  <si>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</si>
  <si>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</si>
  <si>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</si>
  <si>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</si>
  <si>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</si>
  <si>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</si>
  <si>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</si>
  <si>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</si>
  <si>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</si>
  <si>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</si>
  <si>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</si>
  <si>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</si>
  <si>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</si>
  <si>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</si>
  <si>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</si>
  <si>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</si>
  <si>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</si>
  <si>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</si>
  <si>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</si>
  <si>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</si>
  <si>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</si>
  <si>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</si>
  <si>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</si>
  <si>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</si>
  <si>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</si>
  <si>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</si>
  <si>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</si>
  <si>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</si>
  <si>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</si>
  <si>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</si>
  <si>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</si>
  <si>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</si>
  <si>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</si>
  <si>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</si>
  <si>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</si>
  <si>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</si>
  <si>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</si>
  <si>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</si>
  <si>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</si>
  <si>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</si>
  <si>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</si>
  <si>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</si>
  <si>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</si>
  <si>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</si>
  <si>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</si>
  <si>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</si>
  <si>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</si>
  <si>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</si>
  <si>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</si>
  <si>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</si>
  <si>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</si>
  <si>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</si>
  <si>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</si>
  <si>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</si>
  <si>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</si>
  <si>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</si>
  <si>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</si>
  <si>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</si>
  <si>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</si>
  <si>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</si>
  <si>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</si>
  <si>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</si>
  <si>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</si>
  <si>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</si>
  <si>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</si>
  <si>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</si>
  <si>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</si>
  <si>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</si>
  <si>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</si>
  <si>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</si>
  <si>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</si>
  <si>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</si>
  <si>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</si>
  <si>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</si>
  <si>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</si>
  <si>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</si>
  <si>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</si>
  <si>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</si>
  <si>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</si>
  <si>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</si>
  <si>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</si>
  <si>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</si>
  <si>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</si>
  <si>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</si>
  <si>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</si>
  <si>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</si>
  <si>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</si>
  <si>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</si>
  <si>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</si>
  <si>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</si>
  <si>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</si>
  <si>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</si>
  <si>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</si>
  <si>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</si>
  <si>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</si>
  <si>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</si>
  <si>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</si>
  <si>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</si>
  <si>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</si>
  <si>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</si>
  <si>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</si>
  <si>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</si>
  <si>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</si>
  <si>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</si>
  <si>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</si>
  <si>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</si>
  <si>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</si>
  <si>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</si>
  <si>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</si>
  <si>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</si>
  <si>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</si>
  <si>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</si>
  <si>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</si>
  <si>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</si>
  <si>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</si>
  <si>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</si>
  <si>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</si>
  <si>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</si>
  <si>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</si>
  <si>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</si>
  <si>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</si>
  <si>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</si>
  <si>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</si>
  <si>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</si>
  <si>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</si>
  <si>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</si>
  <si>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</si>
  <si>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</si>
  <si>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</si>
  <si>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</si>
  <si>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</si>
  <si>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</si>
  <si>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</si>
  <si>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</si>
  <si>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</si>
  <si>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</si>
  <si>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</si>
  <si>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</si>
  <si>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</si>
  <si>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</si>
  <si>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</si>
  <si>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</si>
  <si>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</si>
  <si>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</si>
  <si>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</si>
  <si>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</si>
  <si>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</si>
  <si>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</si>
  <si>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</si>
  <si>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</si>
  <si>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</si>
  <si>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</si>
  <si>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</si>
  <si>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</si>
  <si>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</si>
  <si>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</si>
  <si>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</si>
  <si>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</si>
  <si>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</si>
  <si>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</si>
  <si>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</si>
  <si>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</si>
  <si>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</si>
  <si>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</si>
  <si>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</si>
  <si>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</si>
  <si>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</si>
  <si>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</si>
  <si>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</si>
  <si>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</si>
  <si>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</si>
  <si>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</si>
  <si>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</si>
  <si>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</si>
  <si>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</si>
  <si>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</si>
  <si>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</si>
  <si>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</si>
  <si>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</si>
  <si>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</si>
  <si>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</si>
  <si>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</si>
  <si>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</si>
  <si>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</si>
  <si>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</si>
  <si>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</si>
  <si>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</si>
  <si>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</si>
  <si>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</si>
  <si>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</si>
  <si>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</si>
  <si>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</si>
  <si>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</si>
  <si>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</si>
  <si>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</si>
  <si>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</si>
  <si>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</si>
  <si>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</si>
  <si>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</si>
  <si>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</si>
  <si>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</si>
  <si>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</si>
  <si>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</si>
  <si>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</si>
  <si>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</si>
  <si>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</si>
  <si>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</si>
  <si>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</si>
  <si>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</si>
  <si>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</si>
  <si>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</si>
  <si>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</si>
  <si>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</si>
  <si>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</si>
  <si>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</si>
  <si>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</si>
  <si>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</si>
  <si>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</si>
  <si>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</si>
  <si>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</si>
  <si>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</si>
  <si>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</si>
  <si>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</si>
  <si>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</si>
  <si>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</si>
  <si>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</si>
  <si>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</si>
  <si>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</si>
  <si>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</si>
  <si>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</si>
  <si>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</si>
  <si>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</si>
  <si>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</si>
  <si>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</si>
  <si>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</si>
  <si>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</si>
  <si>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</si>
  <si>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</si>
  <si>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</si>
  <si>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</si>
  <si>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</si>
  <si>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</si>
  <si>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</si>
  <si>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</si>
  <si>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</si>
  <si>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</si>
  <si>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</si>
  <si>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</si>
  <si>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</si>
  <si>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</si>
  <si>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</si>
  <si>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</si>
  <si>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</si>
  <si>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</si>
  <si>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</si>
  <si>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</si>
  <si>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</si>
  <si>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</si>
  <si>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</si>
  <si>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</si>
  <si>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</si>
  <si>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</si>
  <si>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</si>
  <si>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</si>
  <si>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</si>
  <si>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</si>
  <si>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</si>
  <si>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</si>
  <si>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</si>
  <si>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</si>
  <si>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</si>
  <si>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</si>
  <si>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</si>
  <si>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</si>
  <si>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</si>
  <si>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</si>
  <si>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</si>
  <si>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</si>
  <si>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</si>
  <si>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</si>
  <si>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</si>
  <si>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</si>
  <si>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</si>
  <si>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</si>
  <si>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</si>
  <si>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</si>
  <si>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</si>
  <si>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</si>
  <si>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</si>
  <si>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</si>
  <si>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</si>
  <si>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</si>
  <si>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</si>
  <si>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</si>
  <si>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</si>
  <si>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</si>
  <si>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</si>
  <si>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</si>
  <si>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</si>
  <si>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</si>
  <si>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</si>
  <si>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</si>
  <si>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</si>
  <si>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</si>
  <si>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</si>
  <si>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</si>
  <si>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</si>
  <si>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</si>
  <si>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</si>
  <si>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</si>
  <si>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</si>
  <si>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</si>
  <si>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</si>
  <si>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</si>
  <si>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</si>
  <si>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</si>
  <si>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</si>
  <si>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</si>
  <si>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</si>
  <si>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</si>
  <si>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</si>
  <si>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</si>
  <si>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</si>
  <si>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</si>
  <si>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</si>
  <si>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</si>
  <si>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</si>
  <si>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</si>
  <si>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</si>
  <si>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</si>
  <si>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</si>
  <si>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</si>
  <si>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</si>
  <si>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</si>
  <si>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</si>
  <si>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</si>
  <si>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</si>
  <si>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</si>
  <si>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</si>
  <si>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</si>
  <si>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</si>
  <si>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</si>
  <si>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</si>
  <si>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</si>
  <si>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</si>
  <si>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</si>
  <si>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</si>
  <si>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</si>
  <si>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</si>
  <si>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</si>
  <si>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</si>
  <si>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</si>
  <si>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</si>
  <si>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</si>
  <si>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</si>
  <si>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</si>
  <si>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</si>
  <si>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</si>
  <si>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</si>
  <si>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</si>
  <si>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</si>
  <si>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</si>
  <si>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</si>
  <si>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</si>
  <si>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</si>
  <si>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</si>
  <si>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</si>
  <si>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</si>
  <si>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</si>
  <si>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</si>
  <si>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</si>
  <si>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</si>
  <si>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</si>
  <si>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</si>
  <si>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</si>
  <si>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</si>
  <si>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</si>
  <si>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</si>
  <si>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</si>
  <si>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</si>
  <si>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</si>
  <si>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</si>
  <si>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</si>
  <si>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</si>
  <si>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</si>
  <si>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</si>
  <si>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</si>
  <si>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</si>
  <si>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</si>
  <si>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</si>
  <si>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</si>
  <si>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</si>
  <si>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</si>
  <si>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</si>
  <si>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</si>
  <si>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</si>
  <si>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</si>
  <si>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</si>
  <si>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</si>
  <si>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</si>
  <si>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</si>
  <si>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</si>
  <si>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</si>
  <si>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</si>
  <si>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</si>
  <si>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</si>
  <si>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</si>
  <si>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</si>
  <si>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</si>
  <si>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</si>
  <si>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</si>
  <si>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</si>
  <si>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</si>
  <si>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</si>
  <si>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</si>
  <si>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</si>
  <si>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</si>
  <si>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</si>
  <si>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</si>
  <si>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</si>
  <si>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</si>
  <si>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</si>
  <si>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</si>
  <si>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</si>
  <si>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</si>
  <si>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</si>
  <si>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</si>
  <si>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</si>
  <si>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</si>
  <si>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</si>
  <si>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</si>
  <si>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</si>
  <si>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</si>
  <si>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</si>
  <si>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</si>
  <si>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</si>
  <si>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</si>
  <si>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</si>
  <si>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</si>
  <si>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</si>
  <si>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</si>
  <si>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</si>
  <si>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</si>
  <si>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</si>
  <si>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</si>
  <si>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</si>
  <si>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</si>
  <si>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</si>
  <si>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</si>
  <si>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</si>
  <si>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</si>
  <si>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</si>
  <si>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</si>
  <si>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</si>
  <si>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</si>
  <si>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</si>
  <si>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</si>
  <si>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</si>
  <si>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</si>
  <si>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</si>
  <si>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</si>
  <si>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</si>
  <si>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</si>
  <si>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</si>
  <si>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</si>
  <si>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</si>
  <si>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</si>
  <si>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</si>
  <si>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</si>
  <si>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</si>
  <si>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</si>
  <si>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</si>
  <si>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</si>
  <si>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</si>
  <si>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</si>
  <si>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</si>
  <si>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</si>
  <si>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</si>
  <si>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</si>
  <si>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</si>
  <si>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</si>
  <si>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</si>
  <si>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</si>
  <si>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</si>
  <si>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</si>
  <si>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</si>
  <si>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</si>
  <si>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</si>
  <si>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</si>
  <si>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</si>
  <si>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</si>
  <si>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</si>
  <si>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</si>
  <si>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</si>
  <si>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</si>
  <si>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</si>
  <si>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</si>
  <si>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</si>
  <si>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</si>
  <si>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</si>
  <si>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</si>
  <si>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</si>
  <si>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</si>
  <si>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</si>
  <si>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</si>
  <si>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</si>
  <si>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</si>
  <si>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</si>
  <si>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</si>
  <si>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</si>
  <si>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</si>
  <si>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</si>
  <si>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</si>
  <si>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</si>
  <si>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</si>
  <si>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</si>
  <si>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</si>
  <si>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</si>
  <si>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</si>
  <si>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</si>
  <si>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</si>
  <si>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</si>
  <si>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</si>
  <si>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</si>
  <si>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</si>
  <si>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</si>
  <si>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</si>
  <si>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</si>
  <si>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</si>
  <si>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</si>
  <si>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</si>
  <si>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</si>
  <si>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</si>
  <si>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</si>
  <si>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</si>
  <si>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</si>
  <si>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</si>
  <si>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</si>
  <si>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</si>
  <si>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</si>
  <si>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</si>
  <si>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</si>
  <si>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</si>
  <si>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</si>
  <si>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</si>
  <si>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</si>
  <si>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</si>
  <si>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</si>
  <si>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</si>
  <si>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</si>
  <si>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</si>
  <si>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</si>
  <si>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</si>
  <si>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</si>
  <si>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</si>
  <si>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</si>
  <si>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</si>
  <si>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</si>
  <si>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</si>
  <si>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</si>
  <si>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</si>
  <si>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</si>
  <si>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</si>
  <si>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</si>
  <si>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</si>
  <si>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</si>
  <si>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</si>
  <si>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</si>
  <si>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</si>
  <si>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</si>
  <si>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</si>
  <si>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</si>
  <si>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</si>
  <si>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</si>
  <si>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</si>
  <si>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</si>
  <si>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</si>
  <si>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</si>
  <si>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</si>
  <si>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</si>
  <si>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</si>
  <si>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</si>
  <si>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</si>
  <si>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</si>
  <si>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</si>
  <si>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</si>
  <si>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</si>
  <si>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</si>
  <si>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</si>
  <si>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</si>
  <si>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</si>
  <si>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</si>
  <si>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</si>
  <si>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</si>
  <si>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</si>
  <si>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</si>
  <si>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</si>
  <si>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</si>
  <si>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</si>
  <si>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</si>
  <si>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</si>
  <si>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</si>
  <si>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</si>
  <si>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</si>
  <si>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</si>
  <si>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</si>
  <si>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</si>
  <si>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</si>
  <si>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</si>
  <si>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</si>
  <si>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</si>
  <si>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</si>
  <si>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</si>
  <si>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</si>
  <si>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</si>
  <si>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</si>
  <si>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</si>
  <si>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</si>
  <si>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</si>
  <si>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</si>
  <si>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</si>
  <si>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</si>
  <si>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</si>
  <si>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</si>
  <si>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</si>
  <si>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</si>
  <si>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</si>
  <si>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</si>
  <si>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</si>
  <si>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</si>
  <si>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</si>
  <si>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</si>
  <si>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</si>
  <si>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</si>
  <si>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</si>
  <si>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</si>
  <si>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</si>
  <si>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</si>
  <si>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</si>
  <si>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</si>
  <si>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</si>
  <si>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</si>
  <si>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</si>
  <si>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</si>
  <si>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</si>
  <si>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</si>
  <si>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</si>
  <si>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</si>
  <si>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</si>
  <si>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</si>
  <si>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</si>
  <si>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</si>
  <si>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</si>
  <si>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</si>
  <si>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</si>
  <si>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</si>
  <si>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</si>
  <si>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</si>
  <si>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</si>
  <si>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</si>
  <si>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</si>
  <si>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</si>
  <si>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</si>
  <si>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</si>
  <si>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</si>
  <si>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</si>
  <si>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</si>
  <si>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</si>
  <si>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</si>
  <si>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</si>
  <si>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</si>
  <si>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</si>
  <si>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</si>
  <si>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</si>
  <si>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</si>
  <si>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</si>
  <si>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</si>
  <si>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</si>
  <si>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</si>
  <si>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</si>
  <si>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</si>
  <si>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</si>
  <si>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</si>
  <si>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</si>
  <si>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</si>
  <si>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</si>
  <si>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</si>
  <si>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</si>
  <si>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</si>
  <si>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</si>
  <si>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</si>
  <si>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</si>
  <si>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</si>
  <si>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</si>
  <si>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</si>
  <si>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</si>
  <si>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</si>
  <si>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</si>
  <si>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</si>
  <si>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</si>
  <si>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</si>
  <si>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</si>
  <si>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</si>
  <si>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</si>
  <si>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</si>
  <si>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</si>
  <si>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</si>
  <si>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</si>
  <si>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</si>
  <si>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</si>
  <si>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</si>
  <si>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</si>
  <si>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</si>
  <si>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</si>
  <si>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</si>
  <si>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</si>
  <si>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</si>
  <si>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</si>
  <si>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</si>
  <si>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</si>
  <si>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</si>
  <si>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</si>
  <si>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</si>
  <si>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</si>
  <si>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</si>
  <si>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</si>
  <si>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</si>
  <si>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</si>
  <si>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</si>
  <si>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</si>
  <si>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</si>
  <si>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</si>
  <si>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</si>
  <si>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</si>
  <si>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</si>
  <si>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</si>
  <si>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</si>
  <si>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</si>
  <si>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</si>
  <si>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</si>
  <si>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</si>
  <si>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</si>
  <si>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</si>
  <si>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</si>
  <si>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</si>
  <si>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</si>
  <si>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</si>
  <si>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</si>
  <si>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</si>
  <si>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</si>
  <si>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</si>
  <si>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</si>
  <si>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</si>
  <si>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</si>
  <si>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</si>
  <si>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</si>
  <si>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</si>
  <si>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</si>
  <si>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</si>
  <si>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</si>
  <si>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</si>
  <si>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</si>
  <si>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</si>
  <si>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</si>
  <si>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</si>
  <si>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</si>
  <si>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</si>
  <si>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</si>
  <si>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</si>
  <si>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</si>
  <si>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</si>
  <si>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</si>
  <si>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</si>
  <si>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</si>
  <si>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</si>
  <si>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</si>
  <si>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</si>
  <si>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</si>
  <si>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</si>
  <si>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</si>
  <si>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</si>
  <si>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</si>
  <si>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</si>
  <si>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</si>
  <si>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</si>
  <si>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</si>
  <si>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</si>
  <si>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</si>
  <si>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</si>
  <si>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</si>
  <si>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</si>
  <si>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</si>
  <si>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</si>
  <si>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</si>
  <si>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</si>
  <si>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</si>
  <si>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</si>
  <si>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</si>
  <si>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</si>
  <si>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</si>
  <si>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</si>
  <si>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</si>
  <si>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</si>
  <si>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</si>
  <si>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</si>
  <si>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</si>
  <si>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</si>
  <si>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</si>
  <si>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</si>
  <si>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</si>
  <si>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</si>
  <si>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</si>
  <si>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</si>
  <si>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</si>
  <si>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</si>
  <si>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</si>
  <si>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</si>
  <si>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</si>
  <si>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</si>
  <si>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</si>
  <si>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</si>
  <si>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</si>
  <si>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</si>
  <si>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</si>
  <si>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</si>
  <si>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</si>
  <si>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</si>
  <si>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</si>
  <si>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</si>
  <si>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</si>
  <si>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</si>
  <si>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</si>
  <si>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</si>
  <si>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</si>
  <si>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</si>
  <si>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</si>
  <si>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</si>
  <si>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</si>
  <si>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</si>
  <si>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</si>
  <si>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</si>
  <si>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</si>
  <si>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</si>
  <si>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</si>
  <si>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</si>
  <si>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</si>
  <si>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</si>
  <si>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</si>
  <si>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</si>
  <si>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</si>
  <si>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</si>
  <si>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</si>
  <si>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</si>
  <si>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</si>
  <si>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</si>
  <si>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</si>
  <si>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</si>
  <si>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</si>
  <si>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</si>
  <si>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</si>
  <si>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</si>
  <si>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</si>
  <si>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</si>
  <si>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</si>
  <si>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</si>
  <si>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</si>
  <si>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</si>
  <si>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</si>
  <si>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</si>
  <si>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</si>
  <si>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</si>
  <si>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</si>
  <si>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</si>
  <si>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</si>
  <si>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</si>
  <si>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</si>
  <si>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</si>
  <si>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</si>
  <si>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</si>
  <si>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</si>
  <si>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</si>
  <si>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</si>
  <si>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</si>
  <si>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</si>
  <si>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</si>
  <si>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</si>
  <si>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</si>
  <si>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</si>
  <si>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</si>
  <si>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</si>
  <si>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</si>
  <si>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</si>
  <si>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</si>
  <si>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</si>
  <si>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</si>
  <si>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</si>
  <si>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</si>
  <si>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</si>
  <si>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</si>
  <si>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</si>
  <si>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</si>
  <si>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</si>
  <si>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</si>
  <si>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</si>
  <si>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</si>
  <si>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</si>
  <si>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</si>
  <si>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</si>
  <si>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</si>
  <si>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</si>
  <si>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</si>
  <si>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</si>
  <si>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</si>
  <si>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</si>
  <si>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</si>
  <si>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</si>
  <si>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</si>
  <si>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</si>
  <si>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</si>
  <si>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</si>
  <si>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</si>
  <si>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</si>
  <si>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</si>
  <si>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</si>
  <si>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</si>
  <si>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</si>
  <si>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</si>
  <si>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</si>
  <si>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</si>
  <si>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</si>
  <si>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</si>
  <si>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</si>
  <si>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</si>
  <si>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</si>
  <si>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</si>
  <si>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</si>
  <si>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</si>
  <si>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</si>
  <si>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</si>
  <si>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</si>
  <si>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</si>
  <si>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</si>
  <si>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</si>
  <si>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</si>
  <si>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</si>
  <si>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</si>
  <si>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</si>
  <si>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</si>
  <si>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</si>
  <si>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</si>
  <si>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</si>
  <si>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</si>
  <si>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</si>
  <si>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</si>
  <si>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</si>
  <si>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</si>
  <si>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</si>
  <si>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</si>
  <si>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</si>
  <si>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</si>
  <si>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</si>
  <si>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</si>
  <si>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</si>
  <si>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</si>
  <si>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</si>
  <si>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</si>
  <si>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</si>
  <si>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</si>
  <si>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</si>
  <si>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</si>
  <si>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</si>
  <si>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</si>
  <si>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</si>
  <si>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</si>
  <si>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</si>
  <si>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</si>
  <si>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</si>
  <si>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</si>
  <si>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</si>
  <si>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</si>
  <si>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</si>
  <si>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</si>
  <si>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</si>
  <si>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</si>
  <si>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</si>
  <si>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</si>
  <si>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</si>
  <si>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</si>
  <si>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</si>
  <si>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</si>
  <si>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</si>
  <si>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</si>
  <si>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</si>
  <si>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</si>
  <si>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</si>
  <si>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</si>
  <si>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</si>
  <si>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</si>
  <si>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</si>
  <si>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</si>
  <si>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</si>
  <si>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</si>
  <si>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</si>
  <si>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</si>
  <si>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</si>
  <si>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</si>
  <si>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</si>
  <si>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</si>
  <si>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</si>
  <si>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</si>
  <si>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</si>
  <si>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</si>
  <si>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</si>
  <si>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</si>
  <si>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</si>
  <si>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</si>
  <si>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</si>
  <si>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</si>
  <si>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</si>
  <si>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</si>
  <si>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</si>
  <si>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</si>
  <si>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</si>
  <si>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</si>
  <si>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</si>
  <si>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</si>
  <si>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</si>
  <si>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</si>
  <si>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</si>
  <si>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</si>
  <si>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</si>
  <si>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</si>
  <si>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</si>
  <si>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</si>
  <si>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</si>
  <si>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</si>
  <si>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</si>
  <si>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</si>
  <si>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</si>
  <si>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</si>
  <si>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</si>
  <si>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</si>
  <si>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</si>
  <si>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</si>
  <si>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</si>
  <si>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</si>
  <si>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</si>
  <si>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</si>
  <si>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</si>
  <si>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</si>
  <si>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</si>
  <si>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</si>
  <si>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</si>
  <si>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</si>
  <si>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</si>
  <si>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</si>
  <si>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</si>
  <si>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</si>
  <si>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</si>
  <si>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</si>
  <si>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</si>
  <si>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</si>
  <si>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</si>
  <si>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</si>
  <si>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</si>
  <si>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</si>
  <si>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</si>
  <si>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</si>
  <si>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</si>
  <si>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</si>
  <si>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</si>
  <si>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</si>
  <si>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</si>
  <si>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</si>
  <si>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</si>
  <si>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</si>
  <si>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</si>
  <si>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</si>
  <si>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</si>
  <si>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</si>
  <si>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</si>
  <si>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</si>
  <si>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</si>
  <si>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</si>
  <si>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</si>
  <si>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</si>
  <si>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</si>
  <si>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</si>
  <si>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</si>
  <si>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</si>
  <si>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</si>
  <si>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</si>
  <si>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</si>
  <si>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</si>
  <si>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</si>
  <si>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</si>
  <si>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</si>
  <si>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</si>
  <si>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</si>
  <si>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</si>
  <si>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</si>
  <si>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</si>
  <si>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</si>
  <si>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</si>
  <si>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</si>
  <si>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</si>
  <si>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</si>
  <si>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</si>
  <si>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</si>
  <si>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</si>
  <si>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</si>
  <si>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</si>
  <si>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</si>
  <si>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</si>
  <si>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</si>
  <si>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</si>
  <si>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</si>
  <si>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</si>
  <si>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</si>
  <si>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</si>
  <si>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</si>
  <si>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</si>
  <si>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</si>
  <si>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</si>
  <si>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</si>
  <si>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</si>
  <si>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</si>
  <si>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</si>
  <si>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</si>
  <si>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</si>
  <si>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</si>
  <si>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</si>
  <si>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</si>
  <si>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</si>
  <si>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</si>
  <si>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</si>
  <si>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</si>
  <si>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</si>
  <si>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</si>
  <si>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</si>
  <si>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</si>
  <si>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</si>
  <si>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</si>
  <si>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</si>
  <si>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</si>
  <si>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</si>
  <si>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</si>
  <si>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</si>
  <si>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</si>
  <si>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</si>
  <si>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</si>
  <si>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</si>
  <si>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</si>
  <si>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</si>
  <si>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</si>
  <si>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</si>
  <si>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</si>
  <si>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</si>
  <si>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</si>
  <si>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</si>
  <si>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</si>
  <si>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</si>
  <si>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</si>
  <si>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</si>
  <si>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</si>
  <si>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</si>
  <si>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</si>
  <si>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</si>
  <si>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</si>
  <si>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</si>
  <si>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</si>
  <si>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</si>
  <si>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</si>
  <si>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</si>
  <si>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</si>
  <si>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</si>
  <si>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</si>
  <si>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</si>
  <si>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</si>
  <si>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</si>
  <si>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</si>
  <si>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</si>
  <si>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</si>
  <si>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</si>
  <si>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</si>
  <si>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</si>
  <si>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</si>
  <si>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</si>
  <si>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</si>
  <si>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</si>
  <si>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</si>
  <si>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</si>
  <si>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</si>
  <si>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</si>
  <si>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</si>
  <si>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</si>
  <si>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</si>
  <si>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</si>
  <si>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</si>
  <si>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</si>
  <si>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</si>
  <si>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</si>
  <si>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</si>
  <si>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</si>
  <si>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</si>
  <si>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</si>
  <si>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</si>
  <si>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</si>
  <si>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</si>
  <si>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</si>
  <si>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</si>
  <si>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</si>
  <si>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</si>
  <si>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</si>
  <si>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</si>
  <si>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</si>
  <si>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</si>
  <si>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</si>
  <si>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</si>
  <si>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</si>
  <si>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</si>
  <si>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</si>
  <si>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</si>
  <si>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</si>
  <si>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</si>
  <si>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</si>
  <si>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</si>
  <si>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</si>
  <si>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</si>
  <si>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</si>
  <si>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</si>
  <si>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</si>
  <si>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</si>
  <si>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</si>
  <si>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</si>
  <si>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</si>
  <si>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</si>
  <si>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</si>
  <si>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</si>
  <si>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</si>
  <si>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</si>
  <si>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</si>
  <si>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</si>
  <si>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</si>
  <si>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</si>
  <si>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</si>
  <si>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</si>
  <si>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</si>
  <si>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</si>
  <si>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</si>
  <si>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</si>
  <si>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</si>
  <si>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</si>
  <si>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</si>
  <si>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</si>
  <si>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</si>
  <si>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</si>
  <si>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</si>
  <si>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</si>
  <si>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</si>
  <si>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</si>
  <si>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</si>
  <si>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</si>
  <si>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</si>
  <si>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</si>
  <si>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</si>
  <si>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</si>
  <si>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</si>
  <si>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</si>
  <si>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</si>
  <si>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</si>
  <si>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</si>
  <si>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</si>
  <si>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</si>
  <si>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</si>
  <si>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</si>
  <si>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</si>
  <si>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</si>
  <si>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</si>
  <si>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</si>
  <si>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</si>
  <si>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</si>
  <si>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</si>
  <si>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</si>
  <si>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</si>
  <si>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</si>
  <si>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</si>
  <si>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</si>
  <si>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</si>
  <si>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</si>
  <si>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</si>
  <si>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</si>
  <si>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</si>
  <si>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</si>
  <si>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</si>
  <si>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</si>
  <si>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</si>
  <si>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</si>
  <si>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</si>
  <si>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</si>
  <si>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</si>
  <si>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</si>
  <si>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</si>
  <si>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</si>
  <si>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</si>
  <si>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</si>
  <si>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</si>
  <si>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</si>
  <si>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</si>
  <si>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</si>
  <si>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</si>
  <si>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</si>
  <si>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</si>
  <si>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</si>
  <si>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</si>
  <si>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</si>
  <si>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</si>
  <si>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</si>
  <si>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</si>
  <si>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</si>
  <si>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</si>
  <si>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</si>
  <si>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</si>
  <si>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</si>
  <si>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</si>
  <si>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</si>
  <si>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</si>
  <si>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</si>
  <si>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</si>
  <si>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</si>
  <si>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</si>
  <si>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</si>
  <si>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</si>
  <si>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</si>
  <si>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</si>
  <si>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</si>
  <si>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</si>
  <si>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</si>
  <si>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</si>
  <si>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</si>
  <si>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</si>
  <si>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</si>
  <si>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</si>
  <si>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</si>
  <si>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</si>
  <si>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</si>
  <si>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</si>
  <si>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</si>
  <si>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</si>
  <si>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</si>
  <si>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</si>
  <si>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</si>
  <si>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</si>
  <si>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</si>
  <si>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</si>
  <si>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</si>
  <si>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</si>
  <si>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</si>
  <si>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</si>
  <si>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</si>
  <si>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</si>
  <si>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</si>
  <si>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</si>
  <si>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</si>
  <si>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</si>
  <si>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</si>
  <si>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</si>
  <si>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</si>
  <si>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</si>
  <si>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</si>
  <si>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</si>
  <si>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</si>
  <si>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</si>
  <si>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</si>
  <si>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</si>
  <si>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</si>
  <si>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</si>
  <si>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</si>
  <si>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</si>
  <si>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</si>
  <si>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</si>
  <si>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</si>
  <si>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</si>
  <si>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</si>
  <si>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</si>
  <si>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</si>
  <si>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</si>
  <si>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</si>
  <si>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</si>
  <si>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</si>
  <si>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</si>
  <si>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</si>
  <si>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</si>
  <si>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</si>
  <si>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</si>
  <si>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</si>
  <si>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</si>
  <si>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</si>
  <si>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</si>
  <si>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</si>
  <si>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</si>
  <si>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</si>
  <si>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</si>
  <si>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</si>
  <si>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</si>
  <si>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</si>
  <si>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</si>
  <si>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</si>
  <si>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</si>
  <si>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</si>
  <si>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</si>
  <si>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</si>
  <si>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</si>
  <si>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</si>
  <si>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</si>
  <si>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</si>
  <si>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</si>
  <si>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</si>
  <si>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</si>
  <si>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</si>
  <si>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</si>
  <si>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</si>
  <si>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</si>
  <si>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</si>
  <si>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</si>
  <si>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</si>
  <si>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</si>
  <si>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</si>
  <si>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</si>
  <si>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</si>
  <si>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</si>
  <si>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</si>
  <si>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</si>
  <si>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</si>
  <si>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</si>
  <si>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</si>
  <si>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</si>
  <si>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</si>
  <si>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</si>
  <si>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</si>
  <si>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</si>
  <si>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</si>
  <si>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</si>
  <si>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</si>
  <si>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</si>
  <si>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</si>
  <si>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</si>
  <si>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</si>
  <si>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</si>
  <si>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</si>
  <si>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</si>
  <si>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</si>
  <si>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</si>
  <si>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</si>
  <si>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</si>
  <si>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</si>
  <si>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</si>
  <si>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</si>
  <si>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</si>
  <si>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</si>
  <si>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</si>
  <si>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</si>
  <si>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</si>
  <si>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</si>
  <si>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</si>
  <si>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</si>
  <si>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</si>
  <si>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</si>
  <si>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</si>
  <si>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</si>
  <si>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</si>
  <si>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</si>
  <si>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</si>
  <si>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</si>
  <si>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</si>
  <si>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</si>
  <si>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</si>
  <si>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</si>
  <si>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</si>
  <si>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</si>
  <si>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</si>
  <si>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</si>
  <si>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</si>
  <si>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</si>
  <si>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</si>
  <si>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</si>
  <si>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</si>
  <si>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</si>
  <si>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</si>
  <si>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</si>
  <si>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</si>
  <si>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</si>
  <si>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</si>
  <si>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</si>
  <si>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</si>
  <si>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</si>
  <si>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</si>
  <si>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</si>
  <si>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</si>
  <si>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</si>
  <si>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</si>
  <si>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</si>
  <si>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</si>
  <si>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</si>
  <si>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</si>
  <si>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</si>
  <si>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</si>
  <si>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</si>
  <si>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</si>
  <si>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</si>
  <si>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</si>
  <si>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</si>
  <si>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</si>
  <si>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</si>
  <si>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</si>
  <si>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</si>
  <si>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</si>
  <si>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</si>
  <si>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</si>
  <si>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</si>
  <si>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</si>
  <si>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</si>
  <si>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</si>
  <si>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</si>
  <si>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</si>
  <si>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</si>
  <si>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</si>
  <si>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</si>
  <si>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</si>
  <si>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</si>
  <si>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</si>
  <si>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</si>
  <si>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</si>
  <si>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</si>
  <si>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</si>
  <si>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</si>
  <si>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</si>
  <si>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</si>
  <si>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</si>
  <si>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</si>
  <si>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</si>
  <si>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</si>
  <si>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</si>
  <si>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</si>
  <si>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</si>
  <si>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</si>
  <si>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</si>
  <si>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</si>
  <si>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</si>
  <si>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</si>
  <si>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</si>
  <si>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</si>
  <si>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</si>
  <si>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</si>
  <si>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</si>
  <si>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</si>
  <si>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</si>
  <si>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</si>
  <si>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</si>
  <si>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</si>
  <si>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</si>
  <si>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</si>
  <si>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</si>
  <si>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</si>
  <si>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</si>
  <si>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</si>
  <si>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</si>
  <si>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</si>
  <si>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</si>
  <si>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</si>
  <si>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</si>
  <si>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</si>
  <si>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</si>
  <si>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</si>
  <si>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</si>
  <si>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</si>
  <si>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</si>
  <si>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</si>
  <si>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</si>
  <si>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</si>
  <si>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</si>
  <si>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</si>
  <si>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</si>
  <si>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</si>
  <si>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</si>
  <si>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</si>
  <si>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</si>
  <si>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</si>
  <si>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</si>
  <si>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</si>
  <si>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</si>
  <si>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</si>
  <si>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</si>
  <si>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</si>
  <si>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</si>
  <si>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</si>
  <si>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</si>
  <si>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</si>
  <si>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</si>
  <si>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</si>
  <si>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</si>
  <si>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</si>
  <si>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</si>
  <si>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</si>
  <si>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</si>
  <si>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</si>
  <si>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</si>
  <si>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</si>
  <si>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</si>
  <si>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</si>
  <si>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</si>
  <si>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</si>
  <si>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</si>
  <si>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</si>
  <si>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</si>
  <si>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</si>
  <si>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</si>
  <si>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</si>
  <si>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</si>
  <si>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</si>
  <si>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</si>
  <si>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</si>
  <si>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</si>
  <si>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</si>
  <si>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</si>
  <si>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</si>
  <si>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</si>
  <si>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</si>
  <si>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</si>
  <si>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</si>
  <si>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</si>
  <si>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</si>
  <si>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</si>
  <si>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</si>
  <si>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</si>
  <si>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</si>
  <si>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</si>
  <si>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</si>
  <si>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</si>
  <si>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</si>
  <si>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</si>
  <si>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</si>
  <si>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</si>
  <si>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</si>
  <si>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</si>
  <si>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</si>
  <si>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</si>
  <si>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</si>
  <si>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</si>
  <si>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</si>
  <si>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</si>
  <si>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</si>
  <si>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</si>
  <si>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</si>
  <si>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</si>
  <si>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</si>
  <si>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</si>
  <si>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</si>
  <si>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</si>
  <si>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</si>
  <si>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</si>
  <si>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</si>
  <si>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</si>
  <si>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</si>
  <si>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</si>
  <si>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</si>
  <si>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</si>
  <si>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</si>
  <si>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</si>
  <si>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</si>
  <si>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</si>
  <si>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</si>
  <si>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</si>
  <si>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</si>
  <si>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</si>
  <si>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</si>
  <si>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</si>
  <si>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</si>
  <si>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</si>
  <si>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</si>
  <si>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</si>
  <si>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</si>
  <si>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</si>
  <si>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</si>
  <si>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</si>
  <si>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</si>
  <si>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</si>
  <si>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</si>
  <si>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</si>
  <si>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</si>
  <si>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</si>
  <si>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</si>
  <si>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</si>
  <si>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</si>
  <si>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</si>
  <si>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</si>
  <si>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</si>
  <si>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</si>
  <si>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</si>
  <si>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</si>
  <si>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</si>
  <si>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</si>
  <si>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</si>
  <si>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</si>
  <si>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</si>
  <si>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</si>
  <si>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</si>
  <si>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</si>
  <si>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</si>
  <si>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</si>
  <si>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</si>
  <si>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</si>
  <si>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</si>
  <si>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</si>
  <si>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</si>
  <si>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</si>
  <si>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</si>
  <si>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</si>
  <si>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</si>
  <si>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</si>
  <si>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</si>
  <si>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</si>
  <si>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</si>
  <si>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</si>
  <si>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</si>
  <si>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</si>
  <si>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</si>
  <si>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</si>
  <si>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</si>
  <si>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</si>
  <si>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</si>
  <si>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</si>
  <si>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</si>
  <si>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</si>
  <si>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</si>
  <si>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</si>
  <si>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</si>
  <si>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</si>
  <si>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</si>
  <si>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</si>
  <si>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</si>
  <si>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</si>
  <si>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</si>
  <si>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</si>
  <si>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</si>
  <si>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</si>
  <si>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</si>
  <si>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</si>
  <si>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</si>
  <si>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</si>
  <si>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</si>
  <si>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</si>
  <si>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</si>
  <si>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</si>
  <si>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</si>
  <si>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</si>
  <si>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</si>
  <si>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</si>
  <si>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</si>
  <si>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</si>
  <si>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</si>
  <si>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</si>
  <si>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</si>
  <si>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</si>
  <si>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</si>
  <si>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</si>
  <si>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</si>
  <si>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</si>
  <si>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</si>
  <si>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</si>
  <si>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</si>
  <si>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</si>
  <si>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</si>
  <si>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</si>
  <si>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</si>
  <si>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</si>
  <si>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</si>
  <si>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</si>
  <si>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</si>
  <si>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</si>
  <si>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</si>
  <si>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</si>
  <si>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</si>
  <si>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</si>
  <si>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</si>
  <si>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</si>
  <si>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</si>
  <si>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</si>
  <si>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</si>
  <si>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</si>
  <si>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</si>
  <si>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</si>
  <si>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</si>
  <si>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</si>
  <si>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</si>
  <si>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</si>
  <si>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</si>
  <si>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</si>
  <si>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</si>
  <si>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</si>
  <si>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</si>
  <si>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</si>
  <si>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</si>
  <si>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</si>
  <si>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</si>
  <si>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</si>
  <si>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</si>
  <si>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</si>
  <si>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</si>
  <si>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</si>
  <si>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</si>
  <si>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</si>
  <si>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</si>
  <si>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</si>
  <si>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</si>
  <si>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</si>
  <si>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</si>
  <si>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</si>
  <si>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</si>
  <si>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</si>
  <si>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</si>
  <si>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</si>
  <si>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</si>
  <si>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</si>
  <si>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</si>
  <si>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</si>
  <si>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</si>
  <si>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</si>
  <si>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</si>
  <si>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</si>
  <si>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</si>
  <si>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</si>
  <si>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</si>
  <si>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</si>
  <si>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</si>
  <si>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</si>
  <si>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</si>
  <si>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</si>
  <si>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</si>
  <si>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</si>
  <si>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</si>
  <si>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</si>
  <si>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</si>
  <si>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</si>
  <si>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</si>
  <si>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</si>
  <si>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</si>
  <si>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</si>
  <si>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</si>
  <si>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</si>
  <si>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</si>
  <si>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</si>
  <si>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</si>
  <si>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</si>
  <si>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</si>
  <si>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</si>
  <si>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</si>
  <si>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</si>
  <si>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</si>
  <si>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</si>
  <si>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</si>
  <si>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</si>
  <si>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</si>
  <si>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</si>
  <si>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</si>
  <si>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</si>
  <si>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</si>
  <si>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</si>
  <si>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</si>
  <si>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</si>
  <si>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</si>
  <si>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</si>
  <si>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</si>
  <si>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</si>
  <si>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</si>
  <si>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</si>
  <si>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</si>
  <si>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</si>
  <si>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</si>
  <si>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</si>
  <si>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</si>
  <si>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</si>
  <si>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</si>
  <si>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</si>
  <si>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</si>
  <si>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</si>
  <si>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</si>
  <si>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</si>
  <si>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</si>
  <si>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</si>
  <si>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</si>
  <si>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</si>
  <si>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</si>
  <si>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</si>
  <si>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</si>
  <si>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</si>
  <si>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</si>
  <si>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</si>
  <si>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</si>
  <si>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</si>
  <si>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</si>
  <si>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</si>
  <si>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</si>
  <si>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</si>
  <si>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</si>
  <si>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</si>
  <si>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</si>
  <si>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</si>
  <si>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</si>
  <si>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</si>
  <si>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</si>
  <si>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</si>
  <si>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</si>
  <si>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</si>
  <si>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</si>
  <si>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</si>
  <si>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</si>
  <si>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</si>
  <si>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</si>
  <si>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</si>
  <si>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</si>
  <si>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</si>
  <si>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</si>
  <si>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</si>
  <si>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</si>
  <si>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</si>
  <si>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</si>
  <si>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</si>
  <si>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</si>
  <si>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</si>
  <si>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</si>
  <si>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</si>
  <si>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</si>
  <si>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</si>
  <si>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</si>
  <si>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</si>
  <si>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</si>
  <si>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</si>
  <si>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</si>
  <si>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</si>
  <si>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</si>
  <si>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</si>
  <si>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</si>
  <si>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</si>
  <si>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</si>
  <si>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</si>
  <si>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</si>
  <si>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</si>
  <si>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</si>
  <si>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</si>
  <si>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</si>
  <si>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</si>
  <si>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</si>
  <si>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</si>
  <si>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</si>
  <si>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</si>
  <si>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</si>
  <si>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</si>
  <si>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</si>
  <si>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</si>
  <si>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</si>
  <si>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</si>
  <si>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</si>
  <si>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</si>
  <si>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</si>
  <si>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</si>
  <si>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</si>
  <si>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</si>
  <si>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</si>
  <si>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</si>
  <si>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</si>
  <si>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</si>
  <si>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</si>
  <si>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</si>
  <si>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</si>
  <si>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</si>
  <si>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</si>
  <si>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</si>
  <si>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</si>
  <si>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</si>
  <si>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</si>
  <si>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</si>
  <si>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</si>
  <si>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</si>
  <si>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</si>
  <si>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</si>
  <si>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</si>
  <si>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</si>
  <si>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</si>
  <si>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</si>
  <si>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</si>
  <si>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</si>
  <si>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</si>
  <si>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</si>
  <si>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</si>
  <si>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</si>
  <si>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</si>
  <si>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</si>
  <si>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</si>
  <si>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</si>
  <si>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</si>
  <si>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</si>
  <si>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</si>
  <si>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</si>
  <si>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</si>
  <si>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</si>
  <si>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</si>
  <si>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</si>
  <si>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</si>
  <si>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</si>
  <si>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</si>
  <si>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</si>
  <si>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</si>
  <si>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</si>
  <si>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</si>
  <si>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</si>
  <si>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</si>
  <si>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</si>
  <si>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</si>
  <si>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</si>
  <si>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</si>
  <si>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</si>
  <si>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</si>
  <si>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</si>
  <si>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</si>
  <si>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</si>
  <si>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</si>
  <si>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</si>
  <si>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</si>
  <si>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</si>
  <si>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</si>
  <si>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</si>
  <si>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</si>
  <si>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</si>
  <si>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</si>
  <si>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</si>
  <si>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</si>
  <si>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</si>
  <si>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</si>
  <si>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</si>
  <si>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</si>
  <si>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</si>
  <si>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</si>
  <si>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</si>
  <si>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</si>
  <si>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</si>
  <si>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</si>
  <si>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</si>
  <si>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</si>
  <si>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</si>
  <si>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</si>
  <si>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</si>
  <si>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</si>
  <si>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</si>
  <si>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</si>
  <si>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</si>
  <si>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</si>
  <si>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</si>
  <si>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</si>
  <si>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</si>
  <si>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</si>
  <si>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</si>
  <si>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</si>
  <si>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</si>
  <si>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</si>
  <si>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</si>
  <si>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</si>
  <si>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</si>
  <si>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</si>
  <si>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</si>
  <si>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</si>
  <si>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</si>
  <si>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</si>
  <si>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</si>
  <si>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</si>
  <si>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</si>
  <si>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</si>
  <si>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</si>
  <si>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</si>
  <si>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</si>
  <si>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</si>
  <si>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</si>
  <si>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</si>
  <si>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</si>
  <si>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</si>
  <si>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</si>
  <si>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</si>
  <si>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</si>
  <si>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</si>
  <si>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</si>
  <si>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</si>
  <si>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</si>
  <si>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</si>
  <si>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</si>
  <si>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</si>
  <si>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</si>
  <si>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</si>
  <si>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</si>
  <si>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</si>
  <si>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</si>
  <si>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</si>
  <si>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</si>
  <si>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</si>
  <si>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</si>
  <si>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</si>
  <si>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</si>
  <si>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</si>
  <si>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</si>
  <si>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</si>
  <si>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</si>
  <si>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</si>
  <si>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</si>
  <si>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</si>
  <si>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</si>
  <si>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</si>
  <si>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</si>
  <si>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</si>
  <si>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</si>
  <si>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</si>
  <si>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</si>
  <si>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</si>
  <si>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</si>
  <si>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</si>
  <si>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</si>
  <si>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</si>
  <si>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</si>
  <si>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</si>
  <si>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</si>
  <si>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</si>
  <si>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</si>
  <si>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</si>
  <si>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</si>
  <si>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</si>
  <si>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</si>
  <si>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</si>
  <si>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</si>
  <si>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</si>
  <si>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</si>
  <si>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</si>
  <si>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</si>
  <si>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</si>
  <si>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</si>
  <si>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</si>
  <si>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</si>
  <si>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</si>
  <si>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</si>
  <si>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</si>
  <si>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</si>
  <si>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</si>
  <si>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</si>
  <si>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</si>
  <si>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</si>
  <si>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</si>
  <si>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</si>
  <si>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</si>
  <si>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</si>
  <si>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</si>
  <si>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</si>
  <si>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</si>
  <si>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</si>
  <si>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</si>
  <si>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</si>
  <si>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</si>
  <si>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</si>
  <si>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</si>
  <si>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</si>
  <si>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</si>
  <si>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</si>
  <si>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</si>
  <si>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</si>
  <si>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</si>
  <si>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</si>
  <si>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</si>
  <si>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</si>
  <si>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</si>
  <si>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</si>
  <si>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</si>
  <si>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</si>
  <si>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</si>
  <si>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</si>
  <si>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</si>
  <si>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</si>
  <si>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</si>
  <si>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</si>
  <si>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</si>
  <si>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</si>
  <si>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</si>
  <si>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</si>
  <si>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</si>
  <si>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</si>
  <si>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</si>
  <si>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</si>
  <si>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</si>
  <si>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</si>
  <si>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</si>
  <si>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</si>
  <si>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</si>
  <si>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</si>
  <si>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</si>
  <si>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</si>
  <si>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</si>
  <si>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</si>
  <si>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</si>
  <si>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</si>
  <si>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</si>
  <si>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</si>
  <si>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</si>
  <si>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</si>
  <si>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</si>
  <si>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</si>
  <si>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</si>
  <si>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</si>
  <si>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</si>
  <si>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</si>
  <si>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</si>
  <si>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</si>
  <si>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</si>
  <si>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</si>
  <si>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</si>
  <si>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</si>
  <si>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</si>
  <si>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</si>
  <si>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</si>
  <si>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</si>
  <si>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</si>
  <si>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</si>
  <si>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</si>
  <si>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</si>
  <si>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</si>
  <si>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</si>
  <si>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</si>
  <si>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</si>
  <si>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</si>
  <si>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</si>
  <si>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</si>
  <si>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</si>
  <si>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</si>
  <si>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</si>
  <si>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</si>
  <si>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</si>
  <si>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</si>
  <si>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</si>
  <si>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</si>
  <si>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</si>
  <si>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</si>
  <si>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</si>
  <si>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</si>
  <si>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</si>
  <si>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</si>
  <si>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</si>
  <si>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</si>
  <si>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</si>
  <si>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</si>
  <si>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</si>
  <si>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</si>
  <si>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</si>
  <si>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</si>
  <si>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</si>
  <si>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</si>
  <si>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</si>
  <si>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</si>
  <si>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</si>
  <si>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</si>
  <si>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</si>
  <si>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</si>
  <si>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</si>
  <si>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</si>
  <si>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</si>
  <si>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</si>
  <si>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</si>
  <si>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</si>
  <si>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</si>
  <si>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</si>
  <si>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</si>
  <si>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</si>
  <si>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</si>
  <si>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</si>
  <si>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</si>
  <si>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</si>
  <si>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</si>
  <si>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</si>
  <si>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</si>
  <si>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</si>
  <si>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</si>
  <si>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</si>
  <si>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</si>
  <si>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</si>
  <si>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</si>
  <si>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</si>
  <si>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</si>
  <si>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</si>
  <si>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</si>
  <si>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</si>
  <si>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</si>
  <si>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</si>
  <si>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</si>
  <si>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</si>
  <si>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</si>
  <si>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</si>
  <si>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</si>
  <si>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</si>
  <si>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</si>
  <si>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</si>
  <si>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</si>
  <si>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</si>
  <si>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</si>
  <si>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</si>
  <si>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</si>
  <si>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</si>
  <si>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</si>
  <si>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</si>
  <si>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</si>
  <si>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</si>
  <si>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</si>
  <si>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</si>
  <si>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</si>
  <si>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</si>
  <si>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</si>
  <si>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</si>
  <si>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</si>
  <si>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</si>
  <si>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</si>
  <si>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</si>
  <si>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</si>
  <si>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</si>
  <si>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</si>
  <si>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</si>
  <si>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</si>
  <si>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</si>
  <si>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</si>
  <si>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</si>
  <si>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</si>
  <si>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</si>
  <si>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</si>
  <si>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</si>
  <si>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</si>
  <si>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</si>
  <si>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</si>
  <si>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</si>
  <si>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</si>
  <si>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</si>
  <si>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</si>
  <si>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</si>
  <si>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</si>
  <si>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</si>
  <si>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</si>
  <si>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</si>
  <si>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</si>
  <si>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</si>
  <si>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</si>
  <si>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</si>
  <si>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</si>
  <si>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</si>
  <si>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</si>
  <si>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</si>
  <si>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</si>
  <si>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</si>
  <si>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</si>
  <si>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</si>
  <si>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</si>
  <si>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</si>
  <si>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</si>
  <si>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</si>
  <si>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</si>
  <si>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</si>
  <si>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</si>
  <si>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</si>
  <si>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</si>
  <si>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</si>
  <si>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</si>
  <si>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</si>
  <si>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</si>
  <si>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</si>
  <si>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</si>
  <si>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</si>
  <si>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</si>
  <si>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</si>
  <si>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</si>
  <si>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</si>
  <si>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</si>
  <si>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</si>
  <si>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</si>
  <si>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</si>
  <si>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</si>
  <si>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</si>
  <si>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</si>
  <si>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</si>
  <si>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</si>
  <si>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</si>
  <si>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</si>
  <si>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</si>
  <si>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</si>
  <si>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</si>
  <si>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</si>
  <si>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</si>
  <si>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</si>
  <si>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</si>
  <si>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</si>
  <si>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</si>
  <si>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</si>
  <si>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</si>
  <si>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</si>
  <si>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</si>
  <si>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</si>
  <si>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</si>
  <si>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</si>
  <si>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</si>
  <si>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</si>
  <si>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</si>
  <si>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</si>
  <si>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</si>
  <si>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</si>
  <si>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</si>
  <si>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</si>
  <si>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</si>
  <si>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</si>
  <si>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</si>
  <si>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</si>
  <si>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</si>
  <si>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</si>
  <si>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</si>
  <si>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</si>
  <si>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</si>
  <si>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</si>
  <si>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</si>
  <si>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</si>
  <si>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</si>
  <si>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</si>
  <si>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</si>
  <si>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</si>
  <si>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</si>
  <si>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</si>
  <si>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</si>
  <si>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</si>
  <si>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</si>
  <si>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</si>
  <si>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</si>
  <si>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</si>
  <si>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</si>
  <si>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</si>
  <si>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</si>
  <si>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</si>
  <si>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</si>
  <si>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</si>
  <si>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</si>
  <si>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</si>
  <si>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</si>
  <si>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</si>
  <si>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</si>
  <si>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</si>
  <si>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</si>
  <si>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</si>
  <si>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</si>
  <si>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</si>
  <si>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</si>
  <si>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</si>
  <si>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</si>
  <si>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</si>
  <si>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</si>
  <si>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</si>
  <si>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</si>
  <si>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</si>
  <si>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</si>
  <si>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</si>
  <si>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</si>
  <si>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</si>
  <si>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</si>
  <si>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</si>
  <si>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</si>
  <si>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</si>
  <si>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</si>
  <si>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</si>
  <si>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</si>
  <si>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</si>
  <si>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</si>
  <si>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</si>
  <si>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</si>
  <si>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</si>
  <si>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</si>
  <si>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</si>
  <si>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</si>
  <si>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</si>
  <si>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</si>
  <si>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</si>
  <si>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</si>
  <si>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</si>
  <si>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</si>
  <si>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</si>
  <si>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</si>
  <si>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</si>
  <si>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</si>
  <si>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</si>
  <si>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</si>
  <si>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</si>
  <si>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</si>
  <si>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</si>
  <si>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</si>
  <si>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</si>
  <si>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</si>
  <si>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</si>
  <si>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</si>
  <si>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</si>
  <si>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</si>
  <si>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</si>
  <si>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</si>
  <si>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</si>
  <si>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</si>
  <si>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</si>
  <si>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</si>
  <si>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</si>
  <si>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</si>
  <si>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</si>
  <si>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</si>
  <si>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</si>
  <si>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</si>
  <si>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</si>
  <si>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</si>
  <si>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</si>
  <si>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</si>
  <si>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</si>
  <si>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</si>
  <si>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</si>
  <si>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</si>
  <si>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</si>
  <si>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</si>
  <si>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</si>
  <si>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</si>
  <si>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</si>
  <si>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</si>
  <si>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</si>
  <si>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</si>
  <si>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</si>
  <si>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</si>
  <si>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</si>
  <si>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</si>
  <si>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</si>
  <si>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</si>
  <si>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</si>
  <si>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</si>
  <si>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</si>
  <si>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</si>
  <si>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</si>
  <si>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</si>
  <si>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</si>
  <si>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</si>
  <si>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</si>
  <si>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</si>
  <si>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</si>
  <si>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</si>
  <si>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</si>
  <si>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</si>
  <si>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</si>
  <si>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</si>
  <si>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</si>
  <si>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</si>
  <si>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</si>
  <si>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</si>
  <si>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</si>
  <si>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</si>
  <si>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</si>
  <si>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</si>
  <si>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</si>
  <si>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</si>
  <si>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</si>
  <si>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</si>
  <si>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</si>
  <si>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</si>
  <si>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</si>
  <si>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</si>
  <si>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</si>
  <si>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</si>
  <si>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</si>
  <si>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</si>
  <si>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</si>
  <si>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</si>
  <si>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</si>
  <si>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</si>
  <si>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</si>
  <si>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</si>
  <si>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</si>
  <si>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</si>
  <si>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</si>
  <si>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</si>
  <si>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</si>
  <si>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</si>
  <si>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</si>
  <si>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</si>
  <si>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</si>
  <si>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</si>
  <si>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</si>
  <si>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</si>
  <si>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</si>
  <si>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</si>
  <si>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</si>
  <si>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</si>
  <si>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</si>
  <si>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</si>
  <si>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</si>
  <si>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</si>
  <si>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</si>
  <si>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</si>
  <si>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</si>
  <si>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</si>
  <si>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</si>
  <si>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</si>
  <si>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</si>
  <si>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</si>
  <si>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</si>
  <si>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</si>
  <si>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</si>
  <si>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</si>
  <si>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</si>
  <si>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</si>
  <si>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</si>
  <si>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</si>
  <si>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</si>
  <si>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</si>
  <si>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</si>
  <si>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</si>
  <si>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</si>
  <si>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</si>
  <si>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</si>
  <si>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</si>
  <si>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</si>
  <si>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</si>
  <si>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</si>
  <si>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</si>
  <si>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</si>
  <si>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</si>
  <si>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</si>
  <si>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</si>
  <si>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</si>
  <si>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</si>
  <si>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</si>
  <si>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</si>
  <si>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</si>
  <si>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</si>
  <si>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</si>
  <si>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</si>
  <si>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</si>
  <si>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</si>
  <si>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</si>
  <si>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</si>
  <si>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</si>
  <si>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</si>
  <si>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</si>
  <si>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</si>
  <si>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</si>
  <si>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</si>
  <si>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</si>
  <si>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</si>
  <si>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</si>
  <si>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</si>
  <si>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</si>
  <si>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</si>
  <si>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</si>
  <si>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</si>
  <si>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</si>
  <si>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</si>
  <si>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</si>
  <si>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</si>
  <si>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</si>
  <si>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</si>
  <si>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</si>
  <si>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</si>
  <si>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</si>
  <si>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</si>
  <si>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</si>
  <si>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</si>
  <si>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</si>
  <si>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</si>
  <si>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</si>
  <si>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</si>
  <si>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</si>
  <si>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</si>
  <si>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</si>
  <si>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</si>
  <si>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</si>
  <si>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</si>
  <si>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</si>
  <si>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</si>
  <si>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</si>
  <si>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</si>
  <si>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</si>
  <si>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</si>
  <si>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</si>
  <si>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</si>
  <si>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</si>
  <si>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</si>
  <si>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</si>
  <si>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</si>
  <si>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</si>
  <si>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</si>
  <si>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</si>
  <si>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</si>
  <si>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</si>
  <si>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</si>
  <si>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</si>
  <si>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</si>
  <si>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</si>
  <si>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</si>
  <si>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</si>
  <si>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</si>
  <si>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</si>
  <si>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</si>
  <si>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</si>
  <si>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</si>
  <si>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</si>
  <si>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</si>
  <si>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</si>
  <si>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</si>
  <si>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</si>
  <si>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</si>
  <si>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</si>
  <si>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</si>
  <si>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</si>
  <si>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</si>
  <si>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</si>
  <si>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</si>
  <si>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</si>
  <si>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</si>
  <si>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</si>
  <si>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</si>
  <si>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</si>
  <si>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</si>
  <si>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</si>
  <si>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</si>
  <si>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</si>
  <si>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</si>
  <si>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</si>
  <si>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</si>
  <si>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</si>
  <si>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</si>
  <si>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</si>
  <si>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</si>
  <si>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</si>
  <si>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</si>
  <si>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</si>
  <si>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</si>
  <si>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</si>
  <si>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</si>
  <si>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</si>
  <si>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</si>
  <si>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</si>
  <si>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</si>
  <si>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</si>
  <si>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</si>
  <si>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</si>
  <si>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</si>
  <si>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</si>
  <si>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</si>
  <si>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</si>
  <si>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</si>
  <si>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</si>
  <si>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</si>
  <si>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</si>
  <si>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</si>
  <si>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</si>
  <si>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</si>
  <si>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</si>
  <si>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</si>
  <si>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</si>
  <si>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</si>
  <si>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</si>
  <si>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</si>
  <si>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</si>
  <si>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</si>
  <si>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</si>
  <si>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</si>
  <si>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</si>
  <si>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</si>
  <si>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</si>
  <si>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</si>
  <si>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</si>
  <si>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</si>
  <si>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</si>
  <si>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</si>
  <si>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</si>
  <si>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</si>
  <si>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</si>
  <si>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</si>
  <si>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</si>
  <si>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</si>
  <si>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</si>
  <si>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</si>
  <si>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</si>
  <si>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</si>
  <si>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</si>
  <si>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</si>
  <si>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</si>
  <si>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</si>
  <si>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</si>
  <si>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</si>
  <si>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</si>
  <si>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</si>
  <si>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</si>
  <si>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</si>
  <si>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</si>
  <si>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</si>
  <si>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</si>
  <si>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</si>
  <si>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</si>
  <si>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</si>
  <si>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</si>
  <si>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</si>
  <si>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</si>
  <si>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</si>
  <si>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</si>
  <si>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</si>
  <si>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</si>
  <si>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</si>
  <si>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</si>
  <si>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</si>
  <si>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</si>
  <si>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</si>
  <si>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</si>
  <si>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</si>
  <si>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</si>
  <si>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</si>
  <si>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</si>
  <si>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</si>
  <si>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</si>
  <si>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</si>
  <si>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</si>
  <si>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</si>
  <si>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</si>
  <si>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</si>
  <si>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</si>
  <si>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</si>
  <si>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</si>
  <si>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</si>
  <si>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</si>
  <si>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</si>
  <si>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</si>
  <si>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</si>
  <si>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</si>
  <si>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</si>
  <si>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</si>
  <si>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</si>
  <si>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</si>
  <si>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</si>
  <si>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</si>
  <si>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</si>
  <si>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</si>
  <si>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</si>
  <si>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</si>
  <si>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</si>
  <si>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</si>
  <si>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</si>
  <si>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</si>
  <si>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</si>
  <si>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</si>
  <si>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</si>
  <si>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</si>
  <si>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</si>
  <si>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</si>
  <si>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</si>
  <si>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</si>
  <si>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</si>
  <si>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</si>
  <si>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</si>
  <si>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</si>
  <si>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</si>
  <si>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</si>
  <si>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</si>
  <si>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</si>
  <si>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</si>
  <si>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</si>
  <si>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</si>
  <si>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</si>
  <si>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</si>
  <si>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</si>
  <si>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</si>
  <si>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</si>
  <si>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</si>
  <si>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</si>
  <si>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</si>
  <si>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</si>
  <si>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</si>
  <si>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</si>
  <si>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</si>
  <si>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</si>
  <si>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</si>
  <si>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</si>
  <si>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</si>
  <si>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</si>
  <si>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</si>
  <si>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</si>
  <si>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</si>
  <si>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</si>
  <si>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</si>
  <si>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</si>
  <si>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</si>
  <si>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</si>
  <si>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</si>
  <si>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</si>
  <si>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</si>
  <si>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</si>
  <si>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</si>
  <si>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</si>
  <si>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</si>
  <si>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</si>
  <si>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</si>
  <si>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</si>
  <si>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</si>
  <si>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</si>
  <si>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</si>
  <si>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</si>
  <si>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</si>
  <si>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</si>
  <si>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</si>
  <si>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</si>
  <si>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</si>
  <si>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</si>
  <si>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</si>
  <si>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</si>
  <si>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</si>
  <si>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</si>
  <si>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</si>
  <si>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</si>
  <si>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</si>
  <si>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</si>
  <si>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</si>
  <si>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</si>
  <si>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</si>
  <si>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</si>
  <si>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</si>
  <si>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</si>
  <si>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</si>
  <si>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</si>
  <si>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</si>
  <si>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</si>
  <si>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</si>
  <si>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</si>
  <si>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</si>
  <si>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</si>
  <si>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</si>
  <si>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</si>
  <si>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</si>
  <si>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</si>
  <si>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</si>
  <si>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</si>
  <si>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</si>
  <si>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</si>
  <si>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</si>
  <si>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</si>
  <si>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</si>
  <si>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</si>
  <si>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</si>
  <si>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</si>
  <si>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</si>
  <si>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</si>
  <si>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</si>
  <si>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</si>
  <si>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</si>
  <si>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</si>
  <si>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</si>
  <si>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</si>
  <si>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</si>
  <si>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</si>
  <si>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</si>
  <si>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</si>
  <si>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</si>
  <si>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</si>
  <si>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</si>
  <si>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</si>
  <si>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</si>
  <si>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</si>
  <si>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</si>
  <si>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</si>
  <si>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</si>
  <si>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</si>
  <si>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</si>
  <si>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</si>
  <si>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</si>
  <si>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</si>
  <si>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</si>
  <si>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</si>
  <si>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</si>
  <si>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</si>
  <si>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</si>
  <si>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</si>
  <si>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</si>
  <si>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</si>
  <si>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</si>
  <si>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</si>
  <si>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</si>
  <si>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</si>
  <si>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</si>
  <si>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</si>
  <si>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</si>
  <si>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</si>
  <si>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</si>
  <si>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</si>
  <si>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</si>
  <si>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</si>
  <si>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</si>
  <si>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</si>
  <si>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</si>
  <si>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</si>
  <si>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</si>
  <si>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</si>
  <si>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</si>
  <si>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</si>
  <si>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</si>
  <si>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</si>
  <si>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</si>
  <si>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</si>
  <si>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</si>
  <si>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</si>
  <si>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</si>
  <si>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</si>
  <si>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</si>
  <si>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</si>
  <si>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</si>
  <si>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</si>
  <si>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</si>
  <si>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</si>
  <si>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</si>
  <si>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</si>
  <si>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</si>
  <si>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</si>
  <si>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</si>
  <si>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</si>
  <si>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</si>
  <si>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</si>
  <si>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</si>
  <si>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</si>
  <si>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</si>
  <si>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</si>
  <si>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</si>
  <si>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</si>
  <si>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</si>
  <si>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</si>
  <si>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</si>
  <si>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</si>
  <si>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</si>
  <si>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</si>
  <si>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</si>
  <si>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</si>
  <si>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</si>
  <si>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</si>
  <si>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</si>
  <si>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</si>
  <si>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</si>
  <si>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</si>
  <si>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</si>
  <si>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</si>
  <si>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</si>
  <si>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</si>
  <si>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</si>
  <si>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</si>
  <si>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</si>
  <si>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</si>
  <si>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</si>
  <si>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</si>
  <si>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</si>
  <si>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</si>
  <si>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</si>
  <si>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</si>
  <si>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</si>
  <si>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</si>
  <si>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</si>
  <si>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</si>
  <si>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</si>
  <si>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</si>
  <si>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</si>
  <si>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</si>
  <si>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</si>
  <si>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</si>
  <si>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</si>
  <si>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</si>
  <si>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</si>
  <si>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</si>
  <si>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</si>
  <si>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</si>
  <si>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</si>
  <si>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</si>
  <si>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</si>
  <si>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</si>
  <si>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</si>
  <si>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</si>
  <si>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</si>
  <si>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</si>
  <si>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</si>
  <si>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</si>
  <si>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</si>
  <si>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</si>
  <si>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</si>
  <si>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</si>
  <si>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</si>
  <si>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</si>
  <si>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</si>
  <si>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</si>
  <si>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</si>
  <si>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</si>
  <si>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</si>
  <si>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</si>
  <si>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</si>
  <si>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</si>
  <si>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</si>
  <si>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</si>
  <si>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</si>
  <si>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</si>
  <si>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</si>
  <si>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</si>
  <si>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</si>
  <si>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</si>
  <si>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</si>
  <si>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</si>
  <si>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</si>
  <si>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</si>
  <si>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</si>
  <si>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</si>
  <si>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</si>
  <si>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</si>
  <si>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</si>
  <si>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</si>
  <si>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</si>
  <si>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</si>
  <si>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</si>
  <si>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</si>
  <si>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</si>
  <si>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</si>
  <si>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</si>
  <si>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</si>
  <si>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</si>
  <si>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</si>
  <si>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</si>
  <si>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</si>
  <si>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</si>
  <si>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</si>
  <si>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</si>
  <si>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</si>
  <si>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</si>
  <si>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</si>
  <si>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</si>
  <si>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</si>
  <si>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</si>
  <si>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</si>
  <si>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</si>
  <si>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</si>
  <si>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</si>
  <si>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</si>
  <si>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</si>
  <si>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</si>
  <si>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</si>
  <si>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</si>
  <si>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</si>
  <si>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</si>
  <si>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</si>
  <si>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</si>
  <si>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</si>
  <si>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</si>
  <si>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</si>
  <si>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</si>
  <si>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</si>
  <si>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</si>
  <si>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</si>
  <si>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</si>
  <si>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</si>
  <si>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</si>
  <si>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</si>
  <si>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</si>
  <si>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</si>
  <si>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</si>
  <si>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</si>
  <si>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</si>
  <si>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</si>
  <si>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</si>
  <si>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</si>
  <si>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</si>
  <si>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</si>
  <si>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</si>
  <si>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</si>
  <si>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</si>
  <si>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</si>
  <si>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</si>
  <si>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</si>
  <si>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</si>
  <si>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</si>
  <si>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</si>
  <si>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</si>
  <si>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</si>
  <si>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</si>
  <si>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</si>
  <si>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</si>
  <si>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</si>
  <si>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</si>
  <si>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</si>
  <si>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</si>
  <si>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</si>
  <si>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</si>
  <si>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</si>
  <si>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</si>
  <si>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</si>
  <si>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</si>
  <si>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</si>
  <si>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</si>
  <si>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</si>
  <si>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</si>
  <si>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</si>
  <si>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</si>
  <si>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</si>
  <si>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</si>
  <si>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</si>
  <si>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</si>
  <si>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</si>
  <si>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</si>
  <si>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</si>
  <si>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</si>
  <si>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</si>
  <si>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</si>
  <si>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</si>
  <si>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</si>
  <si>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</si>
  <si>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</si>
  <si>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</si>
  <si>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</si>
  <si>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</si>
  <si>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</si>
  <si>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</si>
  <si>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</si>
  <si>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</si>
  <si>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</si>
  <si>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</si>
  <si>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</si>
  <si>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</si>
  <si>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</si>
  <si>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</si>
  <si>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</si>
  <si>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</si>
  <si>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</si>
  <si>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</si>
  <si>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</si>
  <si>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</si>
  <si>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</si>
  <si>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</si>
  <si>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</si>
  <si>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</si>
  <si>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</si>
  <si>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</si>
  <si>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</si>
  <si>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</si>
  <si>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</si>
  <si>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</si>
  <si>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</si>
  <si>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</si>
  <si>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</si>
  <si>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</si>
  <si>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</si>
  <si>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</si>
  <si>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</si>
  <si>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</si>
  <si>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</si>
  <si>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</si>
  <si>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</si>
  <si>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</si>
  <si>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</si>
  <si>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</si>
  <si>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</si>
  <si>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</si>
  <si>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</si>
  <si>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</si>
  <si>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</si>
  <si>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</si>
  <si>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</si>
  <si>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</si>
  <si>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</si>
  <si>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</si>
  <si>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</si>
  <si>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</si>
  <si>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</si>
  <si>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</si>
  <si>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</si>
  <si>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</si>
  <si>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</si>
  <si>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</si>
  <si>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</si>
  <si>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</si>
  <si>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</si>
  <si>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</si>
  <si>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</si>
  <si>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</si>
  <si>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</si>
  <si>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</si>
  <si>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</si>
  <si>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</si>
  <si>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</si>
  <si>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</si>
  <si>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</si>
  <si>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</si>
  <si>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</si>
  <si>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</si>
  <si>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</si>
  <si>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</si>
  <si>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</si>
  <si>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</si>
  <si>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</si>
  <si>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</si>
  <si>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</si>
  <si>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</si>
  <si>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</si>
  <si>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</si>
  <si>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</si>
  <si>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</si>
  <si>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</si>
  <si>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</si>
  <si>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</si>
  <si>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</si>
  <si>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</si>
  <si>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</si>
  <si>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</si>
  <si>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</si>
  <si>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</si>
  <si>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</si>
  <si>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</si>
  <si>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</si>
  <si>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</si>
  <si>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</si>
  <si>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</si>
  <si>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</si>
  <si>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</si>
  <si>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</si>
  <si>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</si>
  <si>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</si>
  <si>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</si>
  <si>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</si>
  <si>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</si>
  <si>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</si>
  <si>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</si>
  <si>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</si>
  <si>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</si>
  <si>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</si>
  <si>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</si>
  <si>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</si>
  <si>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</si>
  <si>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</si>
  <si>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</si>
  <si>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</si>
  <si>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</si>
  <si>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</si>
  <si>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</si>
  <si>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</si>
  <si>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</si>
  <si>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</si>
  <si>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</si>
  <si>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</si>
  <si>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</si>
  <si>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</si>
  <si>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</si>
  <si>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</si>
  <si>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</si>
  <si>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</si>
  <si>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</si>
  <si>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</si>
  <si>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</si>
  <si>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</si>
  <si>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</si>
  <si>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</si>
  <si>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</si>
  <si>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</si>
  <si>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</si>
  <si>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</si>
  <si>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</si>
  <si>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</si>
  <si>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</si>
  <si>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</si>
  <si>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</si>
  <si>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</si>
  <si>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</si>
  <si>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</si>
  <si>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</si>
  <si>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</si>
  <si>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</si>
  <si>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</si>
  <si>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</si>
  <si>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</si>
  <si>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</si>
  <si>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</si>
  <si>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</si>
  <si>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</si>
  <si>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</si>
  <si>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</si>
  <si>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</si>
  <si>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</si>
  <si>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</si>
  <si>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</si>
  <si>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</si>
  <si>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</si>
  <si>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</si>
  <si>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</si>
  <si>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</si>
  <si>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</si>
  <si>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</si>
  <si>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</si>
  <si>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</si>
  <si>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</si>
  <si>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</si>
  <si>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</si>
  <si>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</si>
  <si>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</si>
  <si>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</si>
  <si>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</si>
  <si>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</si>
  <si>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</si>
  <si>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</si>
  <si>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</si>
  <si>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</si>
  <si>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</si>
  <si>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</si>
  <si>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</si>
  <si>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</si>
  <si>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</si>
  <si>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</si>
  <si>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</si>
  <si>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</si>
  <si>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</si>
  <si>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</si>
  <si>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</si>
  <si>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</si>
  <si>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</si>
  <si>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</si>
  <si>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</si>
  <si>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</si>
  <si>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</si>
  <si>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</si>
  <si>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</si>
  <si>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</si>
  <si>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</si>
  <si>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</si>
  <si>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</si>
  <si>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</si>
  <si>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</si>
  <si>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</si>
  <si>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</si>
  <si>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</si>
  <si>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</si>
  <si>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</si>
  <si>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</si>
  <si>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</si>
  <si>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</si>
  <si>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</si>
  <si>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</si>
  <si>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</si>
  <si>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</si>
  <si>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</si>
  <si>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</si>
  <si>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</si>
  <si>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</si>
  <si>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</si>
  <si>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</si>
  <si>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</si>
  <si>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</si>
  <si>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</si>
  <si>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</si>
  <si>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</si>
  <si>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</si>
  <si>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</si>
  <si>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</si>
  <si>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</si>
  <si>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</si>
  <si>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</si>
  <si>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</si>
  <si>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</si>
  <si>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</si>
  <si>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</si>
  <si>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</si>
  <si>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</si>
  <si>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</si>
  <si>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</si>
  <si>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</si>
  <si>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</si>
  <si>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</si>
  <si>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</si>
  <si>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</si>
  <si>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</si>
  <si>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</si>
  <si>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</si>
  <si>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</si>
  <si>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</si>
  <si>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</si>
  <si>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</si>
  <si>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</si>
  <si>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</si>
  <si>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</si>
  <si>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</si>
  <si>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</si>
  <si>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</si>
  <si>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</si>
  <si>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</si>
  <si>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</si>
  <si>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</si>
  <si>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</si>
  <si>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</si>
  <si>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</si>
  <si>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</si>
  <si>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</si>
  <si>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</si>
  <si>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</si>
  <si>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</si>
  <si>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</si>
  <si>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</si>
  <si>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</si>
  <si>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</si>
  <si>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</si>
  <si>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</si>
  <si>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</si>
  <si>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</si>
  <si>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</si>
  <si>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</si>
  <si>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</si>
  <si>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</si>
  <si>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</si>
  <si>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</si>
  <si>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</si>
  <si>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</si>
  <si>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</si>
  <si>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</si>
  <si>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</si>
  <si>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</si>
  <si>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</si>
  <si>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</si>
  <si>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</si>
  <si>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</si>
  <si>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</si>
  <si>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</si>
  <si>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</si>
  <si>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</si>
  <si>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</si>
  <si>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</si>
  <si>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</si>
  <si>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</si>
  <si>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</si>
  <si>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</si>
  <si>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</si>
  <si>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</si>
  <si>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</si>
  <si>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</si>
  <si>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</si>
  <si>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</si>
  <si>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</si>
  <si>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</si>
  <si>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</si>
  <si>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</si>
  <si>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</si>
  <si>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</si>
  <si>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</si>
  <si>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</si>
  <si>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</si>
  <si>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</si>
  <si>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</si>
  <si>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</si>
  <si>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</si>
  <si>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</si>
  <si>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</si>
  <si>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</si>
  <si>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</si>
  <si>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</si>
  <si>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</si>
  <si>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</si>
  <si>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</si>
  <si>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</si>
  <si>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</si>
  <si>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</si>
  <si>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</si>
  <si>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</si>
  <si>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</si>
  <si>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</si>
  <si>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</si>
  <si>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</si>
  <si>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</si>
  <si>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</si>
  <si>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</si>
  <si>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</si>
  <si>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</si>
  <si>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</si>
  <si>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</si>
  <si>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</si>
  <si>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</si>
  <si>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</si>
  <si>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</si>
  <si>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</si>
  <si>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</si>
  <si>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</si>
  <si>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</si>
  <si>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</si>
  <si>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</si>
  <si>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</si>
  <si>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</si>
  <si>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</si>
  <si>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</si>
  <si>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</si>
  <si>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</si>
  <si>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</si>
  <si>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</si>
  <si>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</si>
  <si>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</si>
  <si>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</si>
  <si>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</si>
  <si>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</si>
  <si>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</si>
  <si>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</si>
  <si>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</si>
  <si>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</si>
  <si>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</si>
  <si>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</si>
  <si>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</si>
  <si>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</si>
  <si>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</si>
  <si>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</si>
  <si>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</si>
  <si>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</si>
  <si>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</si>
  <si>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</si>
  <si>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</si>
  <si>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</si>
  <si>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</si>
  <si>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</si>
  <si>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</si>
  <si>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</si>
  <si>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</si>
  <si>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</si>
  <si>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</si>
  <si>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</si>
  <si>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</si>
  <si>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</si>
  <si>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</si>
  <si>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</si>
  <si>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</si>
  <si>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</si>
  <si>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</si>
  <si>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</si>
  <si>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</si>
  <si>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</si>
  <si>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</si>
  <si>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</si>
  <si>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</si>
  <si>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</si>
  <si>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</si>
  <si>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</si>
  <si>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</si>
  <si>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</si>
  <si>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</si>
  <si>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</si>
  <si>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</si>
  <si>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</si>
  <si>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</si>
  <si>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</si>
  <si>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</si>
  <si>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</si>
  <si>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</si>
  <si>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</si>
  <si>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</si>
  <si>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</si>
  <si>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</si>
  <si>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</si>
  <si>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</si>
  <si>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</si>
  <si>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</si>
  <si>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</si>
  <si>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</si>
  <si>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</si>
  <si>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</si>
  <si>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</si>
  <si>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</si>
  <si>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</si>
  <si>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</si>
  <si>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</si>
  <si>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</si>
  <si>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</si>
  <si>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</si>
  <si>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</si>
  <si>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</si>
  <si>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</si>
  <si>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</si>
  <si>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</si>
  <si>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</si>
  <si>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</si>
  <si>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</si>
  <si>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</si>
  <si>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</si>
  <si>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</si>
  <si>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</si>
  <si>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</si>
  <si>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</si>
  <si>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</si>
  <si>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</si>
  <si>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</si>
  <si>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</si>
  <si>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</si>
  <si>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</si>
  <si>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</si>
  <si>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</si>
  <si>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</si>
  <si>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</si>
  <si>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</si>
  <si>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</si>
  <si>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</si>
  <si>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</si>
  <si>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</si>
  <si>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</si>
  <si>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</si>
  <si>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</si>
  <si>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</si>
  <si>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</si>
  <si>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</si>
  <si>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</si>
  <si>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</si>
  <si>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</si>
  <si>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</si>
  <si>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</si>
  <si>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</si>
  <si>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</si>
  <si>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</si>
  <si>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</si>
  <si>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</si>
  <si>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</si>
  <si>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</si>
  <si>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</si>
  <si>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</si>
  <si>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</si>
  <si>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</si>
  <si>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</si>
  <si>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</si>
  <si>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</si>
  <si>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</si>
  <si>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</si>
  <si>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</si>
  <si>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</si>
  <si>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</si>
  <si>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</si>
  <si>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</si>
  <si>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</si>
  <si>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</si>
  <si>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</si>
  <si>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</si>
  <si>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</si>
  <si>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</si>
  <si>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</si>
  <si>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</si>
  <si>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</si>
  <si>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</si>
  <si>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</si>
  <si>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</si>
  <si>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</si>
  <si>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</si>
  <si>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</si>
  <si>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</si>
  <si>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</si>
  <si>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</si>
  <si>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</si>
  <si>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</si>
  <si>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</si>
  <si>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</si>
  <si>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</si>
  <si>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</si>
  <si>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</si>
  <si>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</si>
  <si>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</si>
  <si>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</si>
  <si>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</si>
  <si>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</si>
  <si>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</si>
  <si>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</si>
  <si>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</si>
  <si>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</si>
  <si>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</si>
  <si>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</si>
  <si>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</si>
  <si>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</si>
  <si>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</si>
  <si>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</si>
  <si>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</si>
  <si>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</si>
  <si>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</si>
  <si>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</si>
  <si>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</si>
  <si>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</si>
  <si>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</si>
  <si>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</si>
  <si>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</si>
  <si>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</si>
  <si>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</si>
  <si>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</si>
  <si>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</si>
  <si>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</si>
  <si>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</si>
  <si>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</si>
  <si>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</si>
  <si>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</si>
  <si>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</si>
  <si>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</si>
  <si>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</si>
  <si>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</si>
  <si>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</si>
  <si>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</si>
  <si>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</si>
  <si>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</si>
  <si>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</si>
  <si>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</si>
  <si>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</si>
  <si>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</si>
  <si>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</si>
  <si>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</si>
  <si>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</si>
  <si>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</si>
  <si>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</si>
  <si>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</si>
  <si>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</si>
  <si>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</si>
  <si>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</si>
  <si>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</si>
  <si>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</si>
  <si>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</si>
  <si>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</si>
  <si>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</si>
  <si>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</si>
  <si>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</si>
  <si>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</si>
  <si>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</si>
  <si>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</si>
  <si>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</si>
  <si>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</si>
  <si>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</si>
  <si>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</si>
  <si>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</si>
  <si>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</si>
  <si>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</si>
  <si>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</si>
  <si>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</si>
  <si>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</si>
  <si>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</si>
  <si>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</si>
  <si>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</si>
  <si>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</si>
  <si>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</si>
  <si>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</si>
  <si>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</si>
  <si>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</si>
  <si>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</si>
  <si>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</si>
  <si>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</si>
  <si>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</si>
  <si>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</si>
  <si>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</si>
  <si>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</si>
  <si>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</si>
  <si>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</si>
  <si>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</si>
  <si>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</si>
  <si>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</si>
  <si>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</si>
  <si>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</si>
  <si>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</si>
  <si>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</si>
  <si>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</si>
  <si>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</si>
  <si>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</si>
  <si>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</si>
  <si>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</si>
  <si>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</si>
  <si>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</si>
  <si>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</si>
  <si>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</si>
  <si>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</si>
  <si>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</si>
  <si>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</si>
  <si>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</si>
  <si>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</si>
  <si>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</si>
  <si>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</si>
  <si>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</si>
  <si>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</si>
  <si>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</si>
  <si>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</si>
  <si>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</si>
  <si>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</si>
  <si>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</si>
  <si>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</si>
  <si>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</si>
  <si>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</si>
  <si>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</si>
  <si>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</si>
  <si>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</si>
  <si>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</si>
  <si>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</si>
  <si>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</si>
  <si>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</si>
  <si>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</si>
  <si>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</si>
  <si>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</si>
  <si>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</si>
  <si>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</si>
  <si>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</si>
  <si>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</si>
  <si>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</si>
  <si>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</si>
  <si>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</si>
  <si>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</si>
  <si>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</si>
  <si>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</si>
  <si>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</si>
  <si>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</si>
  <si>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</si>
  <si>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</si>
  <si>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</si>
  <si>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</si>
  <si>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</si>
  <si>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</si>
  <si>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</si>
  <si>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</si>
  <si>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</si>
  <si>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</si>
  <si>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</si>
  <si>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</si>
  <si>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</si>
  <si>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</si>
  <si>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</si>
  <si>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</si>
  <si>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</si>
  <si>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</si>
  <si>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</si>
  <si>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</si>
  <si>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</si>
  <si>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</si>
  <si>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</si>
  <si>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</si>
  <si>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</si>
  <si>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</si>
  <si>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</si>
  <si>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</si>
  <si>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</si>
  <si>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</si>
  <si>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</si>
  <si>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</si>
  <si>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</si>
  <si>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</si>
  <si>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</si>
  <si>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</si>
  <si>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</si>
  <si>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</si>
  <si>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</si>
  <si>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</si>
  <si>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</si>
  <si>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</si>
  <si>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</si>
  <si>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</si>
  <si>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</si>
  <si>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</si>
  <si>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</si>
  <si>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</si>
  <si>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</si>
  <si>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</si>
  <si>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</si>
  <si>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</si>
  <si>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</si>
  <si>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</si>
  <si>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</si>
  <si>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</si>
  <si>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</si>
  <si>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</si>
  <si>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</si>
  <si>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</si>
  <si>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</si>
  <si>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</si>
  <si>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</si>
  <si>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</si>
  <si>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</si>
  <si>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</si>
  <si>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</si>
  <si>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</si>
  <si>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</si>
  <si>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</si>
  <si>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</si>
  <si>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</si>
  <si>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</si>
  <si>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</si>
  <si>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</si>
  <si>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</si>
  <si>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</si>
  <si>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</si>
  <si>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</si>
  <si>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</si>
  <si>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</si>
  <si>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</si>
  <si>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</si>
  <si>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</si>
  <si>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</si>
  <si>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</si>
  <si>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</si>
  <si>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</si>
  <si>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</si>
  <si>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</si>
  <si>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</si>
  <si>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</si>
  <si>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</si>
  <si>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</si>
  <si>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</si>
  <si>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</si>
  <si>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</si>
  <si>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</si>
  <si>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</si>
  <si>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</si>
  <si>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</si>
  <si>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</si>
  <si>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</si>
  <si>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</si>
  <si>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</si>
  <si>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</si>
  <si>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</si>
  <si>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</si>
  <si>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</si>
  <si>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</si>
  <si>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</si>
  <si>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</si>
  <si>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</si>
  <si>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</si>
  <si>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</si>
  <si>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</si>
  <si>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</si>
  <si>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</si>
  <si>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</si>
  <si>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</si>
  <si>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</si>
  <si>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</si>
  <si>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</si>
  <si>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</si>
  <si>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</si>
  <si>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</si>
  <si>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</si>
  <si>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</si>
  <si>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</si>
  <si>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</si>
  <si>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</si>
  <si>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</si>
  <si>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</si>
  <si>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</si>
  <si>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</si>
  <si>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</si>
  <si>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</si>
  <si>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</si>
  <si>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</si>
  <si>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</si>
  <si>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</si>
  <si>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</si>
  <si>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</si>
  <si>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</si>
  <si>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</si>
  <si>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</si>
  <si>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</si>
  <si>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</si>
  <si>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</si>
  <si>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</si>
  <si>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</si>
  <si>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</si>
  <si>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</si>
  <si>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</si>
  <si>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</si>
  <si>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</si>
  <si>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</si>
  <si>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</si>
  <si>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</si>
  <si>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</si>
  <si>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</si>
  <si>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</si>
  <si>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</si>
  <si>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</si>
  <si>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</si>
  <si>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</si>
  <si>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</si>
  <si>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</si>
  <si>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</si>
  <si>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</si>
  <si>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</si>
  <si>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</si>
  <si>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</si>
  <si>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</si>
  <si>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</si>
  <si>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</si>
  <si>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</si>
  <si>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</si>
  <si>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</si>
  <si>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</si>
  <si>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</si>
  <si>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</si>
  <si>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</si>
  <si>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</si>
  <si>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</si>
  <si>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</si>
  <si>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</si>
  <si>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</si>
  <si>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</si>
  <si>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</si>
  <si>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</si>
  <si>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</si>
  <si>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</si>
  <si>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</si>
  <si>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</si>
  <si>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</si>
  <si>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</si>
  <si>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</si>
  <si>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</si>
  <si>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</si>
  <si>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</si>
  <si>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</si>
  <si>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</si>
  <si>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</si>
  <si>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</si>
  <si>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</si>
  <si>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</si>
  <si>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</si>
  <si>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</si>
  <si>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</si>
  <si>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</si>
  <si>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</si>
  <si>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</si>
  <si>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</si>
  <si>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</si>
  <si>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</si>
  <si>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</si>
  <si>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</si>
  <si>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</si>
  <si>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</si>
  <si>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</si>
  <si>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</si>
  <si>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</si>
  <si>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</si>
  <si>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</si>
  <si>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</si>
  <si>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</si>
  <si>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</si>
  <si>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</si>
  <si>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</si>
  <si>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</si>
  <si>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</si>
  <si>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</si>
  <si>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</si>
  <si>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</si>
  <si>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</si>
  <si>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</si>
  <si>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</si>
  <si>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</si>
  <si>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</si>
  <si>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</si>
  <si>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</si>
  <si>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</si>
  <si>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</si>
  <si>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</si>
  <si>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</si>
  <si>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</si>
  <si>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</si>
  <si>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</si>
  <si>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</si>
  <si>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</si>
  <si>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</si>
  <si>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</si>
  <si>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</si>
  <si>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</si>
  <si>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</si>
  <si>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</si>
  <si>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</si>
  <si>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</si>
  <si>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</si>
  <si>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</si>
  <si>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</si>
  <si>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</si>
  <si>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</si>
  <si>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</si>
  <si>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</si>
  <si>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</si>
  <si>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</si>
  <si>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</si>
  <si>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</si>
  <si>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</si>
  <si>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</si>
  <si>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</si>
  <si>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</si>
  <si>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</si>
  <si>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</si>
  <si>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</si>
  <si>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</si>
  <si>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</si>
  <si>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</si>
  <si>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</si>
  <si>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</si>
  <si>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</si>
  <si>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</si>
  <si>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</si>
  <si>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</si>
  <si>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</si>
  <si>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</si>
  <si>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</si>
  <si>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</si>
  <si>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</si>
  <si>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</si>
  <si>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</si>
  <si>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</si>
  <si>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</si>
  <si>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</si>
  <si>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</si>
  <si>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</si>
  <si>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</si>
  <si>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</si>
  <si>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</si>
  <si>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</si>
  <si>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</si>
  <si>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</si>
  <si>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</si>
  <si>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</si>
  <si>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</si>
  <si>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</si>
  <si>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</si>
  <si>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</si>
  <si>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</si>
  <si>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</si>
  <si>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</si>
  <si>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</si>
  <si>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</si>
  <si>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</si>
  <si>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</si>
  <si>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</si>
  <si>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</si>
  <si>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</si>
  <si>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</si>
  <si>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</si>
  <si>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</si>
  <si>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</si>
  <si>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</si>
  <si>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</si>
  <si>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</si>
  <si>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</si>
  <si>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</si>
  <si>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</si>
  <si>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</si>
  <si>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</si>
  <si>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</si>
  <si>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</si>
  <si>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</si>
  <si>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</si>
  <si>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</si>
  <si>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</si>
  <si>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</si>
  <si>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</si>
  <si>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</si>
  <si>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</si>
  <si>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</si>
  <si>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</si>
  <si>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</si>
  <si>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</si>
  <si>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</si>
  <si>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</si>
  <si>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</si>
  <si>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</si>
  <si>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</si>
  <si>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</si>
  <si>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</si>
  <si>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</si>
  <si>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</si>
  <si>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</si>
  <si>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</si>
  <si>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</si>
  <si>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</si>
  <si>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</si>
  <si>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</si>
  <si>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</si>
  <si>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</si>
  <si>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</si>
  <si>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</si>
  <si>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</si>
  <si>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</si>
  <si>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</si>
  <si>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</si>
  <si>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</si>
  <si>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</si>
  <si>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</si>
  <si>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</si>
  <si>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</si>
  <si>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</si>
  <si>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</si>
  <si>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</si>
  <si>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</si>
  <si>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</si>
  <si>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</si>
  <si>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</si>
  <si>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</si>
  <si>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</si>
  <si>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</si>
  <si>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</si>
  <si>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</si>
  <si>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</si>
  <si>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</si>
  <si>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</si>
  <si>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</si>
  <si>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</si>
  <si>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</si>
  <si>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</si>
  <si>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</si>
  <si>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</si>
  <si>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</si>
  <si>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</si>
  <si>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</si>
  <si>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</si>
  <si>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</si>
  <si>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</si>
  <si>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</si>
  <si>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</si>
  <si>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</si>
  <si>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</si>
  <si>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</si>
  <si>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</si>
  <si>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</si>
  <si>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</si>
  <si>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</si>
  <si>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</si>
  <si>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</si>
  <si>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</si>
  <si>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</si>
  <si>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</si>
  <si>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</si>
  <si>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</si>
  <si>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</si>
  <si>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</si>
  <si>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</si>
  <si>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</si>
  <si>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</si>
  <si>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</si>
  <si>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</si>
  <si>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</si>
  <si>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</si>
  <si>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</si>
  <si>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</si>
  <si>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</si>
  <si>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</si>
  <si>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</si>
  <si>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</si>
  <si>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</si>
  <si>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</si>
  <si>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</si>
  <si>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</si>
  <si>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</si>
  <si>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</si>
  <si>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</si>
  <si>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</si>
  <si>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</si>
  <si>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</si>
  <si>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</si>
  <si>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</si>
  <si>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</si>
  <si>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</si>
  <si>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</si>
  <si>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</si>
  <si>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</si>
  <si>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</si>
  <si>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</si>
  <si>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</si>
  <si>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</si>
  <si>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</si>
  <si>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</si>
  <si>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</si>
  <si>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</si>
  <si>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</si>
  <si>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</si>
  <si>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</si>
  <si>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</si>
  <si>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</si>
  <si>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</si>
  <si>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</si>
  <si>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</si>
  <si>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</si>
  <si>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</si>
  <si>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</si>
  <si>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</si>
  <si>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</si>
  <si>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</si>
  <si>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</si>
  <si>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</si>
  <si>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</si>
  <si>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</si>
  <si>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</si>
  <si>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</si>
  <si>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</si>
  <si>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</si>
  <si>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</si>
  <si>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</si>
  <si>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</si>
  <si>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</si>
  <si>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</si>
  <si>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</si>
  <si>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</si>
  <si>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</si>
  <si>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</si>
  <si>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</si>
  <si>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</si>
  <si>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</si>
  <si>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</si>
  <si>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</si>
  <si>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</si>
  <si>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</si>
  <si>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</si>
  <si>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</si>
  <si>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</si>
  <si>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</si>
  <si>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</si>
  <si>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</si>
  <si>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</si>
  <si>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</si>
  <si>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</si>
  <si>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</si>
  <si>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</si>
  <si>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</si>
  <si>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</si>
  <si>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</si>
  <si>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</si>
  <si>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</si>
  <si>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</si>
  <si>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</si>
  <si>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</si>
  <si>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</si>
  <si>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</si>
  <si>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</si>
  <si>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</si>
  <si>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</si>
  <si>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</si>
  <si>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</si>
  <si>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</si>
  <si>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</si>
  <si>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</si>
  <si>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</si>
  <si>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</si>
  <si>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</si>
  <si>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</si>
  <si>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</si>
  <si>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</si>
  <si>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</si>
  <si>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</si>
  <si>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</si>
  <si>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</si>
  <si>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</si>
  <si>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</si>
  <si>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</si>
  <si>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</si>
  <si>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</si>
  <si>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</si>
  <si>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</si>
  <si>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</si>
  <si>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</si>
  <si>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</si>
  <si>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</si>
  <si>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</si>
  <si>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</si>
  <si>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</si>
  <si>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</si>
  <si>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</si>
  <si>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</si>
  <si>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</si>
  <si>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</si>
  <si>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</si>
  <si>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</si>
  <si>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</si>
  <si>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</si>
  <si>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</si>
  <si>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</si>
  <si>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</si>
  <si>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</si>
  <si>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</si>
  <si>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</si>
  <si>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</si>
  <si>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</si>
  <si>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</si>
  <si>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</si>
  <si>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</si>
  <si>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</si>
  <si>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</si>
  <si>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</si>
  <si>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</si>
  <si>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</si>
  <si>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</si>
  <si>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</si>
  <si>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</si>
  <si>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</si>
  <si>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</si>
  <si>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</si>
  <si>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</si>
  <si>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</si>
  <si>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</si>
  <si>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</si>
  <si>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</si>
  <si>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</si>
  <si>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</si>
  <si>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</si>
  <si>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</si>
  <si>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</si>
  <si>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</si>
  <si>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</si>
  <si>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</si>
  <si>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</si>
  <si>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</si>
  <si>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</si>
  <si>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</si>
  <si>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</si>
  <si>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</si>
  <si>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</si>
  <si>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</si>
  <si>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</si>
  <si>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</si>
  <si>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</si>
  <si>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</si>
  <si>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</si>
  <si>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</si>
  <si>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</si>
  <si>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</si>
  <si>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</si>
  <si>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</si>
  <si>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</si>
  <si>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</si>
  <si>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</si>
  <si>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</si>
  <si>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</si>
  <si>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</si>
  <si>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</si>
  <si>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</si>
  <si>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</si>
  <si>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</si>
  <si>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</si>
  <si>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</si>
  <si>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</si>
  <si>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</si>
  <si>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</si>
  <si>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</si>
  <si>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</si>
  <si>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</si>
  <si>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</si>
  <si>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</si>
  <si>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</si>
  <si>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</si>
  <si>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</si>
  <si>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</si>
  <si>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</si>
  <si>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</si>
  <si>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</si>
  <si>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</si>
  <si>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</si>
  <si>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</si>
  <si>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</si>
  <si>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</si>
  <si>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</si>
  <si>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</si>
  <si>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</si>
  <si>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</si>
  <si>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</si>
  <si>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</si>
  <si>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</si>
  <si>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</si>
  <si>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</si>
  <si>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</si>
  <si>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</si>
  <si>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</si>
  <si>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</si>
  <si>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</si>
  <si>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</si>
  <si>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</si>
  <si>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</si>
  <si>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</si>
  <si>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</si>
  <si>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</si>
  <si>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</si>
  <si>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</si>
  <si>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</si>
  <si>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</si>
  <si>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</si>
  <si>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</si>
  <si>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</si>
  <si>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</si>
  <si>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</si>
  <si>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</si>
  <si>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</si>
  <si>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</si>
  <si>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</si>
  <si>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</si>
  <si>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</si>
  <si>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</si>
  <si>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</si>
  <si>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</si>
  <si>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</si>
  <si>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</si>
  <si>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</si>
  <si>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</si>
  <si>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</si>
  <si>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</si>
  <si>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</si>
  <si>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</si>
  <si>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</si>
  <si>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</si>
  <si>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</si>
  <si>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</si>
  <si>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</si>
  <si>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</si>
  <si>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</si>
  <si>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</si>
  <si>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</si>
  <si>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</si>
  <si>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</si>
  <si>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</si>
  <si>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</si>
  <si>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</si>
  <si>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</si>
  <si>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</si>
  <si>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</si>
  <si>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</si>
  <si>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</si>
  <si>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</si>
  <si>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</si>
  <si>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</si>
  <si>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</si>
  <si>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</si>
  <si>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</si>
  <si>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</si>
  <si>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</si>
  <si>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</si>
  <si>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</si>
  <si>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</si>
  <si>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</si>
  <si>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</si>
  <si>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</si>
  <si>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</si>
  <si>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</si>
  <si>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</si>
  <si>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</si>
  <si>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</si>
  <si>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</si>
  <si>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</si>
  <si>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</si>
  <si>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</si>
  <si>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</si>
  <si>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</si>
  <si>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</si>
  <si>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</si>
  <si>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</si>
  <si>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</si>
  <si>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</si>
  <si>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</si>
  <si>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</si>
  <si>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</si>
  <si>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</si>
  <si>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</si>
  <si>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</si>
  <si>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</si>
  <si>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</si>
  <si>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</si>
  <si>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</si>
  <si>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</si>
  <si>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</si>
  <si>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</si>
  <si>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</si>
  <si>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</si>
  <si>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</si>
  <si>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</si>
  <si>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</si>
  <si>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</si>
  <si>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</si>
  <si>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</si>
  <si>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</si>
  <si>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</si>
  <si>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</si>
  <si>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</si>
  <si>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</si>
  <si>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</si>
  <si>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</si>
  <si>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</si>
  <si>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</si>
  <si>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</si>
  <si>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</si>
  <si>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</si>
  <si>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</si>
  <si>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</si>
  <si>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</si>
  <si>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</si>
  <si>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</si>
  <si>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</si>
  <si>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</si>
  <si>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</si>
  <si>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</si>
  <si>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</si>
  <si>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</si>
  <si>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</si>
  <si>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</si>
  <si>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</si>
  <si>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</si>
  <si>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</si>
  <si>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</si>
  <si>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</si>
  <si>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</si>
  <si>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</si>
  <si>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</si>
  <si>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</si>
  <si>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</si>
  <si>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</si>
  <si>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</si>
  <si>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</si>
  <si>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</si>
  <si>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</si>
  <si>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</si>
  <si>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</si>
  <si>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</si>
  <si>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</si>
  <si>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</si>
  <si>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</si>
  <si>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</si>
  <si>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</si>
  <si>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</si>
  <si>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</si>
  <si>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</si>
  <si>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</si>
  <si>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</si>
  <si>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</si>
  <si>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</si>
  <si>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</si>
  <si>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</si>
  <si>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</si>
  <si>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</si>
  <si>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</si>
  <si>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</si>
  <si>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</si>
  <si>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</si>
  <si>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</si>
  <si>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</si>
  <si>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</si>
  <si>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</si>
  <si>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</si>
  <si>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</si>
  <si>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</si>
  <si>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</si>
  <si>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</si>
  <si>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</si>
  <si>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</si>
  <si>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</si>
  <si>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</si>
  <si>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</si>
  <si>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</si>
  <si>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</si>
  <si>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</si>
  <si>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</si>
  <si>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</si>
  <si>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</si>
  <si>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</si>
  <si>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</si>
  <si>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</si>
  <si>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</si>
  <si>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</si>
  <si>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</si>
  <si>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</si>
  <si>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</si>
  <si>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</si>
  <si>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</si>
  <si>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</si>
  <si>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</si>
  <si>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</si>
  <si>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</si>
  <si>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</si>
  <si>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</si>
  <si>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</si>
  <si>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</si>
  <si>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</si>
  <si>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</si>
  <si>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</si>
  <si>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</si>
  <si>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</si>
  <si>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</si>
  <si>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</si>
  <si>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</si>
  <si>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</si>
  <si>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</si>
  <si>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</si>
  <si>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</si>
  <si>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</si>
  <si>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</si>
  <si>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</si>
  <si>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</si>
  <si>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</si>
  <si>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</si>
  <si>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</si>
  <si>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</si>
  <si>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</si>
  <si>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</si>
  <si>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</si>
  <si>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</si>
  <si>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</si>
  <si>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</si>
  <si>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</si>
  <si>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</si>
  <si>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</si>
  <si>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</si>
  <si>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</si>
  <si>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</si>
  <si>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</si>
  <si>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</si>
  <si>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</si>
  <si>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</si>
  <si>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</si>
  <si>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</si>
  <si>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</si>
  <si>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</si>
  <si>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</si>
  <si>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</si>
  <si>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</si>
  <si>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</si>
  <si>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</si>
  <si>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</si>
  <si>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</si>
  <si>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</si>
  <si>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</si>
  <si>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</si>
  <si>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</si>
  <si>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</si>
  <si>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</si>
  <si>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</si>
  <si>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</si>
  <si>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</si>
  <si>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</si>
  <si>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</si>
  <si>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</si>
  <si>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</si>
  <si>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</si>
  <si>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</si>
  <si>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</si>
  <si>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</si>
  <si>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</si>
  <si>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</si>
  <si>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</si>
  <si>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</si>
  <si>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</si>
  <si>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</si>
  <si>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</si>
  <si>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</si>
  <si>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</si>
  <si>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</si>
  <si>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</si>
  <si>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</si>
  <si>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</si>
  <si>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</si>
  <si>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</si>
  <si>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</si>
  <si>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</si>
  <si>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</si>
  <si>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</si>
  <si>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</si>
  <si>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</si>
  <si>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</si>
  <si>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</si>
  <si>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</si>
  <si>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</si>
  <si>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</si>
  <si>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</si>
  <si>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</si>
  <si>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</si>
  <si>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</si>
  <si>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</si>
  <si>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</si>
  <si>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</si>
  <si>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</si>
  <si>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</si>
  <si>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</si>
  <si>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</si>
  <si>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</si>
  <si>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</si>
  <si>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</si>
  <si>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</si>
  <si>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</si>
  <si>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</si>
  <si>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</si>
  <si>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</si>
  <si>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</si>
  <si>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</si>
  <si>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</si>
  <si>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</si>
  <si>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</si>
  <si>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</si>
  <si>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</si>
  <si>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</si>
  <si>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</si>
  <si>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</si>
  <si>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</si>
  <si>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</si>
  <si>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</si>
  <si>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</si>
  <si>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</si>
  <si>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</si>
  <si>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</si>
  <si>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</si>
  <si>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</si>
  <si>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</si>
  <si>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</si>
  <si>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</si>
  <si>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</si>
  <si>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</si>
  <si>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</si>
  <si>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</si>
  <si>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</si>
  <si>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</si>
  <si>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</si>
  <si>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</si>
  <si>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</si>
  <si>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</si>
  <si>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</si>
  <si>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</si>
  <si>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</si>
  <si>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</si>
  <si>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</si>
  <si>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</si>
  <si>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</si>
  <si>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</si>
  <si>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</si>
  <si>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</si>
  <si>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</si>
  <si>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</si>
  <si>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</si>
  <si>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</si>
  <si>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</si>
  <si>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</si>
  <si>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</si>
  <si>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</si>
  <si>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</si>
  <si>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</si>
  <si>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</si>
  <si>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</si>
  <si>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</si>
  <si>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</si>
  <si>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</si>
  <si>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</si>
  <si>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</si>
  <si>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</si>
  <si>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</si>
  <si>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</si>
  <si>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</si>
  <si>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</si>
  <si>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</si>
  <si>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</si>
  <si>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</si>
  <si>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</si>
  <si>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</si>
  <si>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</si>
  <si>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</si>
  <si>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</si>
  <si>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</si>
  <si>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</si>
  <si>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</si>
  <si>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</si>
  <si>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</si>
  <si>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</si>
  <si>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</si>
  <si>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</si>
  <si>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</si>
  <si>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</si>
  <si>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</si>
  <si>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</si>
  <si>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</si>
  <si>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</si>
  <si>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</si>
  <si>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</si>
  <si>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</si>
  <si>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</si>
  <si>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</si>
  <si>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</si>
  <si>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</si>
  <si>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</si>
  <si>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</si>
  <si>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</si>
  <si>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</si>
  <si>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</si>
  <si>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</si>
  <si>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</si>
  <si>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</si>
  <si>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</si>
  <si>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</si>
  <si>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</si>
  <si>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</si>
  <si>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</si>
  <si>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</si>
  <si>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</si>
  <si>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</si>
  <si>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</si>
  <si>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</si>
  <si>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</si>
  <si>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</si>
  <si>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</si>
  <si>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</si>
  <si>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</si>
  <si>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</si>
  <si>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</si>
  <si>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</si>
  <si>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</si>
  <si>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</si>
  <si>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</si>
  <si>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</si>
  <si>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</si>
  <si>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</si>
  <si>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</si>
  <si>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</si>
  <si>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</si>
  <si>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</si>
  <si>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</si>
  <si>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</si>
  <si>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</si>
  <si>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</si>
  <si>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</si>
  <si>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</si>
  <si>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</si>
  <si>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</si>
  <si>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</si>
  <si>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</si>
  <si>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</si>
  <si>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</si>
  <si>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</si>
  <si>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</si>
  <si>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</si>
  <si>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</si>
  <si>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</si>
  <si>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</si>
  <si>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</si>
  <si>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</si>
  <si>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</si>
  <si>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</si>
  <si>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</si>
  <si>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</si>
  <si>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</si>
  <si>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</si>
  <si>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</si>
  <si>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</si>
  <si>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</si>
  <si>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</si>
  <si>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</si>
  <si>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</si>
  <si>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</si>
  <si>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</si>
  <si>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</si>
  <si>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</si>
  <si>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</si>
  <si>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</si>
  <si>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</si>
  <si>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</si>
  <si>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</si>
  <si>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</si>
  <si>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</si>
  <si>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</si>
  <si>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</si>
  <si>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</si>
  <si>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</si>
  <si>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</si>
  <si>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</si>
  <si>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</si>
  <si>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</si>
  <si>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</si>
  <si>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</si>
  <si>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</si>
  <si>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</si>
  <si>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</si>
  <si>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</si>
  <si>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</si>
  <si>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</si>
  <si>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</si>
  <si>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</si>
  <si>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</si>
  <si>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</si>
  <si>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</si>
  <si>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</si>
  <si>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</si>
  <si>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</si>
  <si>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</si>
  <si>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</si>
  <si>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</si>
  <si>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</si>
  <si>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</si>
  <si>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</si>
  <si>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</si>
  <si>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</si>
  <si>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</si>
  <si>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</si>
  <si>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</si>
  <si>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</si>
  <si>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</si>
  <si>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</si>
  <si>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</si>
  <si>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</si>
  <si>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</si>
  <si>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</si>
  <si>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</si>
  <si>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</si>
  <si>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</si>
  <si>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</si>
  <si>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</si>
  <si>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</si>
  <si>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</si>
  <si>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</si>
  <si>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</si>
  <si>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</si>
  <si>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</si>
  <si>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</si>
  <si>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</si>
  <si>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</si>
  <si>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</si>
  <si>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</si>
  <si>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</si>
  <si>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</si>
  <si>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</si>
  <si>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</si>
  <si>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</si>
  <si>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</si>
  <si>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</si>
  <si>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</si>
  <si>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</si>
  <si>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</si>
  <si>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</si>
  <si>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</si>
  <si>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</si>
  <si>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</si>
  <si>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</si>
  <si>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</si>
  <si>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</si>
  <si>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</si>
  <si>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</si>
  <si>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</si>
  <si>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</si>
  <si>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</si>
  <si>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</si>
  <si>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</si>
  <si>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</si>
  <si>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</si>
  <si>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</si>
  <si>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</si>
  <si>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</si>
  <si>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</si>
  <si>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</si>
  <si>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</si>
  <si>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</si>
  <si>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</si>
  <si>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</si>
  <si>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</si>
  <si>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</si>
  <si>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</si>
  <si>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</si>
  <si>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</si>
  <si>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</si>
  <si>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</si>
  <si>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</si>
  <si>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</si>
  <si>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</si>
  <si>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</si>
  <si>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</si>
  <si>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</si>
  <si>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</si>
  <si>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</si>
  <si>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</si>
  <si>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</si>
  <si>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</si>
  <si>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</si>
  <si>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</si>
  <si>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</si>
  <si>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</si>
  <si>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</si>
  <si>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</si>
  <si>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</si>
  <si>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</si>
  <si>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</si>
  <si>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</si>
  <si>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</si>
  <si>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</si>
  <si>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</si>
  <si>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</si>
  <si>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</si>
  <si>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</si>
  <si>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</si>
  <si>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</si>
  <si>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</si>
  <si>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</si>
  <si>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</si>
  <si>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</si>
  <si>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</si>
  <si>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</si>
  <si>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</si>
  <si>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</si>
  <si>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</si>
  <si>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</si>
  <si>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</si>
  <si>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</si>
  <si>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</si>
  <si>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</si>
  <si>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</si>
  <si>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</si>
  <si>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</si>
  <si>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</si>
  <si>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</si>
  <si>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</si>
  <si>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</si>
  <si>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</si>
  <si>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</si>
  <si>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</si>
  <si>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</si>
  <si>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</si>
  <si>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</si>
  <si>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</si>
  <si>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</si>
  <si>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</si>
  <si>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</si>
  <si>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</si>
  <si>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</si>
  <si>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</si>
  <si>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</si>
  <si>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</si>
  <si>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</si>
  <si>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</si>
  <si>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</si>
  <si>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</si>
  <si>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</si>
  <si>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</si>
  <si>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</si>
  <si>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</si>
  <si>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</si>
  <si>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</si>
  <si>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</si>
  <si>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</si>
  <si>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</si>
  <si>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</si>
  <si>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</si>
  <si>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</si>
  <si>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</si>
  <si>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</si>
  <si>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</si>
  <si>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</si>
  <si>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</si>
  <si>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</si>
  <si>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</si>
  <si>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</si>
  <si>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</si>
  <si>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</si>
  <si>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</si>
  <si>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</si>
  <si>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</si>
  <si>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</si>
  <si>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</si>
  <si>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</si>
  <si>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</si>
  <si>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</si>
  <si>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</si>
  <si>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</si>
  <si>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</si>
  <si>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</si>
  <si>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</si>
  <si>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</si>
  <si>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</si>
  <si>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</si>
  <si>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</si>
  <si>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</si>
  <si>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</si>
  <si>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</si>
  <si>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</si>
  <si>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</si>
  <si>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</si>
  <si>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</si>
  <si>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</si>
  <si>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</si>
  <si>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</si>
  <si>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</si>
  <si>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</si>
  <si>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</si>
  <si>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</si>
  <si>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</si>
  <si>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</si>
  <si>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</si>
  <si>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</si>
  <si>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</si>
  <si>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</si>
  <si>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</si>
  <si>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</si>
  <si>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</si>
  <si>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</si>
  <si>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</si>
  <si>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</si>
  <si>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</si>
  <si>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</si>
  <si>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</si>
  <si>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</si>
  <si>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</si>
  <si>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</si>
  <si>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</si>
  <si>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</si>
  <si>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</si>
  <si>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</si>
  <si>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</si>
  <si>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</si>
  <si>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</si>
  <si>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</si>
  <si>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</si>
  <si>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</si>
  <si>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</si>
  <si>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</si>
  <si>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</si>
  <si>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</si>
  <si>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</si>
  <si>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</si>
  <si>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</si>
  <si>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</si>
  <si>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</si>
  <si>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</si>
  <si>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</si>
  <si>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</si>
  <si>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</si>
  <si>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</si>
  <si>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</si>
  <si>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</si>
  <si>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</si>
  <si>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</si>
  <si>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</si>
  <si>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</si>
  <si>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</si>
  <si>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</si>
  <si>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</si>
  <si>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</si>
  <si>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</si>
  <si>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</si>
  <si>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</si>
  <si>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</si>
  <si>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</si>
  <si>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</si>
  <si>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</si>
  <si>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</si>
  <si>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</si>
  <si>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</si>
  <si>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</si>
  <si>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</si>
  <si>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</si>
  <si>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</si>
  <si>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</si>
  <si>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</si>
  <si>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</si>
  <si>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</si>
  <si>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</si>
  <si>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</si>
  <si>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</si>
  <si>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</si>
  <si>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</si>
  <si>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</si>
  <si>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</si>
  <si>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</si>
  <si>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</si>
  <si>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</si>
  <si>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</si>
  <si>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</si>
  <si>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</si>
  <si>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</si>
  <si>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</si>
  <si>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</si>
  <si>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</si>
  <si>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</si>
  <si>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</si>
  <si>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</si>
  <si>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</si>
  <si>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</si>
  <si>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</si>
  <si>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</si>
  <si>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</si>
  <si>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</si>
  <si>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</si>
  <si>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</si>
  <si>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</si>
  <si>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</si>
  <si>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</si>
  <si>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</si>
  <si>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</si>
  <si>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</si>
  <si>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</si>
  <si>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</si>
  <si>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</si>
  <si>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</si>
  <si>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</si>
  <si>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</si>
  <si>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</si>
  <si>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</si>
  <si>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</si>
  <si>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</si>
  <si>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</si>
  <si>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</si>
  <si>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</si>
  <si>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</si>
  <si>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</si>
  <si>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</si>
  <si>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</si>
  <si>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</si>
  <si>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</si>
  <si>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</si>
  <si>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</si>
  <si>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</si>
  <si>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</si>
  <si>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</si>
  <si>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</si>
  <si>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</si>
  <si>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</si>
  <si>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</si>
  <si>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</si>
  <si>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</si>
  <si>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</si>
  <si>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</si>
  <si>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</si>
  <si>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</si>
  <si>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</si>
  <si>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</si>
  <si>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</si>
  <si>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</si>
  <si>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</si>
  <si>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</si>
  <si>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</si>
  <si>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</si>
  <si>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</si>
  <si>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</si>
  <si>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</si>
  <si>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</si>
  <si>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</si>
  <si>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</si>
  <si>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</si>
  <si>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</si>
  <si>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</si>
  <si>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</si>
  <si>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</si>
  <si>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</si>
  <si>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</si>
  <si>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</si>
  <si>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</si>
  <si>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</si>
  <si>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</si>
  <si>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</si>
  <si>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</si>
  <si>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</si>
  <si>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</si>
  <si>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</si>
  <si>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</si>
  <si>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</si>
  <si>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</si>
  <si>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</si>
  <si>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</si>
  <si>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</si>
  <si>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</si>
  <si>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</si>
  <si>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</si>
  <si>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</si>
  <si>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</si>
  <si>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</si>
  <si>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</si>
  <si>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</si>
  <si>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</si>
  <si>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</si>
  <si>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</si>
  <si>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</si>
  <si>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</si>
  <si>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</si>
  <si>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</si>
  <si>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</si>
  <si>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</si>
  <si>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</si>
  <si>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</si>
  <si>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</si>
  <si>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</si>
  <si>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</si>
  <si>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</si>
  <si>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</si>
  <si>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</si>
  <si>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</si>
  <si>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</si>
  <si>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</si>
  <si>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</si>
  <si>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</si>
  <si>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</si>
  <si>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</si>
  <si>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</si>
  <si>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</si>
  <si>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</si>
  <si>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</si>
  <si>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</si>
  <si>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</si>
  <si>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</si>
  <si>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</si>
  <si>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</si>
  <si>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</si>
  <si>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</si>
  <si>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</si>
  <si>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</si>
  <si>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</si>
  <si>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</si>
  <si>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</si>
  <si>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</si>
  <si>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</si>
  <si>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</si>
  <si>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</si>
  <si>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</si>
  <si>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</si>
  <si>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</si>
  <si>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</si>
  <si>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</si>
  <si>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</si>
  <si>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</si>
  <si>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</si>
  <si>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</si>
  <si>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</si>
  <si>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</si>
  <si>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</si>
  <si>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</si>
  <si>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</si>
  <si>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</si>
  <si>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</si>
  <si>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</si>
  <si>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</si>
  <si>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</si>
  <si>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</si>
  <si>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</si>
  <si>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</si>
  <si>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</si>
  <si>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</si>
  <si>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</si>
  <si>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</si>
  <si>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</si>
  <si>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</si>
  <si>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</si>
  <si>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</si>
  <si>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</si>
  <si>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</si>
  <si>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</si>
  <si>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</si>
  <si>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</si>
  <si>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</si>
  <si>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</si>
  <si>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</si>
  <si>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</si>
  <si>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</si>
  <si>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</si>
  <si>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</si>
  <si>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</si>
  <si>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</si>
  <si>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</si>
  <si>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</si>
  <si>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</si>
  <si>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</si>
  <si>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</si>
  <si>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</si>
  <si>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</si>
  <si>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</si>
  <si>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</si>
  <si>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</si>
  <si>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</si>
  <si>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</si>
  <si>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</si>
  <si>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</si>
  <si>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</si>
  <si>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</si>
  <si>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</si>
  <si>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</si>
  <si>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</si>
  <si>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</si>
  <si>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</si>
  <si>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</si>
  <si>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</si>
  <si>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</si>
  <si>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</si>
  <si>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</si>
  <si>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</si>
  <si>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</si>
  <si>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</si>
  <si>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</si>
  <si>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</si>
  <si>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</si>
  <si>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</si>
  <si>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</si>
  <si>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</si>
  <si>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</si>
  <si>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</si>
  <si>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</si>
  <si>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</si>
  <si>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</si>
  <si>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</si>
  <si>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</si>
  <si>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</si>
  <si>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</si>
  <si>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</si>
  <si>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</si>
  <si>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</si>
  <si>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</si>
  <si>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</si>
  <si>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</si>
  <si>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</si>
  <si>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</si>
  <si>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</si>
  <si>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</si>
  <si>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</si>
  <si>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</si>
  <si>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</si>
  <si>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</si>
  <si>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</si>
  <si>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</si>
  <si>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</si>
  <si>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</si>
  <si>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</si>
  <si>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</si>
  <si>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</si>
  <si>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</si>
  <si>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</si>
  <si>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</si>
  <si>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</si>
  <si>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</si>
  <si>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</si>
  <si>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</si>
  <si>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</si>
  <si>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</si>
  <si>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</si>
  <si>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</si>
  <si>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</si>
  <si>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</si>
  <si>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</si>
  <si>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</si>
  <si>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</si>
  <si>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</si>
  <si>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</si>
  <si>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</si>
  <si>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</si>
  <si>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</si>
  <si>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</si>
  <si>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</si>
  <si>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</si>
  <si>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</si>
  <si>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</si>
  <si>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</si>
  <si>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</si>
  <si>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</si>
  <si>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</si>
  <si>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</si>
  <si>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</si>
  <si>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</si>
  <si>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</si>
  <si>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</si>
  <si>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</si>
  <si>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</si>
  <si>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</si>
  <si>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</si>
  <si>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</si>
  <si>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</si>
  <si>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</si>
  <si>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</si>
  <si>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</si>
  <si>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</si>
  <si>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</si>
  <si>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</si>
  <si>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</si>
  <si>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</si>
  <si>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</si>
  <si>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</si>
  <si>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</si>
  <si>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</si>
  <si>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</si>
  <si>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</si>
  <si>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</si>
  <si>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</si>
  <si>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</si>
  <si>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</si>
  <si>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</si>
  <si>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</si>
  <si>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</si>
  <si>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</si>
  <si>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</si>
  <si>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</si>
  <si>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</si>
  <si>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</si>
  <si>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</si>
  <si>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</si>
  <si>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</si>
  <si>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</si>
  <si>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</si>
  <si>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</si>
  <si>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</si>
  <si>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</si>
  <si>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</si>
  <si>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</si>
  <si>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</si>
  <si>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</si>
  <si>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</si>
  <si>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</si>
  <si>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</si>
  <si>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</si>
  <si>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</si>
  <si>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</si>
  <si>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</si>
  <si>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</si>
  <si>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</si>
  <si>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</si>
  <si>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</si>
  <si>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</si>
  <si>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</si>
  <si>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</si>
  <si>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</si>
  <si>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</si>
  <si>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</si>
  <si>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</si>
  <si>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</si>
  <si>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</si>
  <si>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</si>
  <si>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</si>
  <si>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</si>
  <si>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</si>
  <si>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</si>
  <si>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</si>
  <si>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</si>
  <si>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</si>
  <si>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</si>
  <si>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</si>
  <si>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</si>
  <si>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</si>
  <si>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</si>
  <si>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</si>
  <si>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</si>
  <si>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</si>
  <si>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</si>
  <si>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</si>
  <si>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</si>
  <si>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</si>
  <si>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</si>
  <si>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</si>
  <si>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</si>
  <si>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</si>
  <si>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</si>
  <si>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</si>
  <si>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</si>
  <si>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</si>
  <si>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</si>
  <si>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</si>
  <si>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</si>
  <si>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</si>
  <si>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</si>
  <si>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</si>
  <si>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</si>
  <si>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</si>
  <si>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</si>
  <si>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</si>
  <si>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</si>
  <si>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</si>
  <si>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</si>
  <si>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</si>
  <si>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</si>
  <si>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</si>
  <si>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</si>
  <si>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</si>
  <si>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</si>
  <si>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</si>
  <si>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</si>
  <si>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</si>
  <si>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</si>
  <si>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</si>
  <si>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</si>
  <si>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</si>
  <si>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</si>
  <si>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</si>
  <si>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</si>
  <si>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</si>
  <si>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</si>
  <si>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</si>
  <si>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</si>
  <si>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</si>
  <si>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</si>
  <si>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</si>
  <si>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</si>
  <si>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</si>
  <si>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</si>
  <si>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</si>
  <si>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</si>
  <si>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</si>
  <si>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</si>
  <si>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</si>
  <si>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</si>
  <si>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</si>
  <si>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</si>
  <si>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</si>
  <si>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</si>
  <si>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</si>
  <si>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</si>
  <si>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</si>
  <si>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</si>
  <si>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</si>
  <si>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</si>
  <si>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</si>
  <si>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</si>
  <si>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</si>
  <si>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</si>
  <si>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</si>
  <si>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</si>
  <si>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</si>
  <si>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</si>
  <si>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</si>
  <si>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</si>
  <si>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</si>
  <si>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</si>
  <si>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</si>
  <si>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</si>
  <si>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</si>
  <si>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</si>
  <si>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</si>
  <si>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</si>
  <si>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</si>
  <si>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</si>
  <si>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</si>
  <si>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</si>
  <si>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</si>
  <si>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</si>
  <si>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</si>
  <si>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</si>
  <si>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</si>
  <si>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</si>
  <si>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</si>
  <si>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</si>
  <si>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</si>
  <si>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</si>
  <si>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</si>
  <si>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</si>
  <si>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</si>
  <si>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</si>
  <si>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</si>
  <si>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</si>
  <si>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</si>
  <si>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</si>
  <si>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</si>
  <si>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</si>
  <si>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</si>
  <si>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</si>
  <si>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</si>
  <si>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</si>
  <si>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</si>
  <si>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</si>
  <si>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</si>
  <si>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</si>
  <si>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</si>
  <si>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</si>
  <si>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</si>
  <si>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</si>
  <si>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</si>
  <si>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</si>
  <si>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</si>
  <si>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</si>
  <si>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</si>
  <si>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</si>
  <si>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</si>
  <si>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</si>
  <si>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</si>
  <si>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</si>
  <si>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</si>
  <si>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</si>
  <si>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</si>
  <si>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</si>
  <si>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</si>
  <si>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</si>
  <si>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</si>
  <si>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</si>
  <si>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</si>
  <si>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</si>
  <si>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</si>
  <si>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</si>
  <si>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</si>
  <si>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</si>
  <si>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</si>
  <si>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</si>
  <si>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</si>
  <si>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</si>
  <si>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</si>
  <si>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</si>
  <si>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</si>
  <si>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</si>
  <si>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</si>
  <si>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</si>
  <si>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</si>
  <si>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</si>
  <si>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</si>
  <si>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</si>
  <si>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</si>
  <si>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</si>
  <si>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</si>
  <si>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</si>
  <si>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</si>
  <si>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</si>
  <si>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</si>
  <si>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</si>
  <si>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</si>
  <si>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</si>
  <si>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</si>
  <si>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</si>
  <si>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</si>
  <si>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</si>
  <si>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</si>
  <si>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</si>
  <si>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</si>
  <si>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</si>
  <si>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</si>
  <si>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</si>
  <si>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</si>
  <si>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</si>
  <si>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</si>
  <si>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</si>
  <si>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</si>
  <si>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</si>
  <si>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</si>
  <si>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</si>
  <si>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</si>
  <si>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</si>
  <si>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</si>
  <si>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</si>
  <si>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</si>
  <si>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</si>
  <si>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</si>
  <si>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</si>
  <si>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</si>
  <si>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</si>
  <si>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</si>
  <si>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</si>
  <si>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</si>
  <si>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</si>
  <si>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</si>
  <si>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</si>
  <si>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</si>
  <si>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</si>
  <si>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</si>
  <si>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</si>
  <si>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</si>
  <si>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</si>
  <si>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</si>
  <si>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</si>
  <si>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</si>
  <si>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</si>
  <si>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</si>
  <si>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</si>
  <si>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</si>
  <si>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</si>
  <si>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</si>
  <si>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</si>
  <si>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</si>
  <si>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</si>
  <si>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</si>
  <si>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</si>
  <si>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</si>
  <si>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</si>
  <si>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</si>
  <si>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</si>
  <si>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</si>
  <si>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</si>
  <si>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</si>
  <si>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</si>
  <si>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</si>
  <si>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</si>
  <si>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</si>
  <si>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</si>
  <si>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</si>
  <si>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</si>
  <si>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</si>
  <si>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</si>
  <si>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</si>
  <si>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</si>
  <si>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</si>
  <si>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</si>
  <si>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</si>
  <si>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</si>
  <si>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</si>
  <si>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</si>
  <si>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</si>
  <si>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</si>
  <si>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</si>
  <si>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</si>
  <si>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</si>
  <si>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</si>
  <si>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</si>
  <si>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</si>
  <si>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</si>
  <si>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</si>
  <si>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</si>
  <si>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</si>
  <si>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</si>
  <si>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</si>
  <si>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</si>
  <si>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</si>
  <si>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</si>
  <si>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</si>
  <si>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</si>
  <si>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</si>
  <si>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</si>
  <si>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</si>
  <si>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</si>
  <si>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</si>
  <si>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</si>
  <si>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</si>
  <si>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</si>
  <si>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</si>
  <si>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</si>
  <si>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</si>
  <si>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</si>
  <si>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</si>
  <si>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</si>
  <si>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</si>
  <si>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</si>
  <si>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</si>
  <si>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</si>
  <si>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</si>
  <si>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</si>
  <si>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</si>
  <si>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</si>
  <si>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</si>
  <si>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</si>
  <si>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</si>
  <si>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</si>
  <si>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</si>
  <si>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</si>
  <si>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</si>
  <si>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</si>
  <si>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</si>
  <si>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</si>
  <si>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</si>
  <si>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</si>
  <si>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</si>
  <si>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</si>
  <si>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</si>
  <si>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</si>
  <si>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</si>
  <si>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</si>
  <si>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</si>
  <si>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</si>
  <si>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</si>
  <si>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</si>
  <si>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</si>
  <si>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</si>
  <si>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</si>
  <si>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</si>
  <si>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</si>
  <si>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</si>
  <si>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</si>
  <si>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</si>
  <si>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</si>
  <si>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</si>
  <si>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</si>
  <si>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</si>
  <si>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</si>
  <si>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</si>
  <si>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</si>
  <si>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</si>
  <si>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</si>
  <si>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</si>
  <si>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</si>
  <si>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</si>
  <si>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</si>
  <si>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</si>
  <si>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</si>
  <si>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</si>
  <si>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</si>
  <si>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</si>
  <si>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</si>
  <si>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</si>
  <si>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</si>
  <si>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</si>
  <si>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</si>
  <si>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</si>
  <si>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</si>
  <si>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</si>
  <si>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</si>
  <si>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</si>
  <si>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</si>
  <si>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</si>
  <si>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</si>
  <si>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</si>
  <si>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</si>
  <si>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</si>
  <si>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</si>
  <si>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</si>
  <si>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</si>
  <si>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</si>
  <si>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</si>
  <si>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</si>
  <si>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</si>
  <si>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</si>
  <si>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</si>
  <si>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</si>
  <si>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</si>
  <si>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</si>
  <si>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</si>
  <si>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</si>
  <si>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</si>
  <si>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</si>
  <si>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</si>
  <si>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</si>
  <si>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</si>
  <si>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</si>
  <si>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</si>
  <si>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</si>
  <si>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</si>
  <si>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</si>
  <si>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</si>
  <si>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</si>
  <si>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</si>
  <si>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</si>
  <si>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</si>
  <si>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</si>
  <si>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</si>
  <si>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</si>
  <si>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</si>
  <si>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</si>
  <si>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</si>
  <si>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</si>
  <si>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</si>
  <si>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</si>
  <si>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</si>
  <si>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</si>
  <si>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</si>
  <si>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</si>
  <si>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</si>
  <si>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</si>
  <si>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</si>
  <si>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</si>
  <si>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</si>
  <si>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</si>
  <si>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</si>
  <si>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</si>
  <si>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</si>
  <si>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</si>
  <si>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</si>
  <si>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</si>
  <si>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</si>
  <si>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</si>
  <si>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</si>
  <si>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</si>
  <si>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</si>
  <si>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</si>
  <si>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</si>
  <si>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</si>
  <si>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</si>
  <si>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</si>
  <si>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</si>
  <si>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</si>
  <si>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</si>
  <si>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</si>
  <si>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</si>
  <si>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</si>
  <si>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</si>
  <si>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</si>
  <si>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</si>
  <si>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</si>
  <si>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</si>
  <si>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</si>
  <si>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</si>
  <si>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</si>
  <si>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</si>
  <si>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</si>
  <si>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</si>
  <si>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</si>
  <si>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</si>
  <si>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</si>
  <si>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</si>
  <si>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</si>
  <si>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</si>
  <si>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</si>
  <si>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</si>
  <si>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</si>
  <si>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</si>
  <si>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</si>
  <si>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</si>
  <si>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</si>
  <si>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</si>
  <si>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</si>
  <si>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</si>
  <si>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</si>
  <si>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</si>
  <si>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</si>
  <si>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</si>
  <si>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</si>
  <si>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</si>
  <si>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</si>
  <si>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</si>
  <si>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</si>
  <si>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</si>
  <si>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</si>
  <si>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</si>
  <si>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</si>
  <si>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</si>
  <si>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</si>
  <si>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</si>
  <si>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</si>
  <si>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</si>
  <si>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</si>
  <si>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</si>
  <si>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</si>
  <si>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</si>
  <si>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</si>
  <si>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</si>
  <si>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</si>
  <si>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</si>
  <si>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</si>
  <si>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</si>
  <si>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</si>
  <si>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</si>
  <si>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</si>
  <si>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</si>
  <si>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</si>
  <si>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</si>
  <si>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</si>
  <si>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</si>
  <si>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</si>
  <si>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</si>
  <si>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</si>
  <si>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</si>
  <si>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</si>
  <si>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</si>
  <si>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</si>
  <si>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</si>
  <si>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</si>
  <si>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</si>
  <si>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</si>
  <si>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</si>
  <si>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</si>
  <si>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</si>
  <si>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</si>
  <si>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</si>
  <si>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</si>
  <si>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</si>
  <si>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</si>
  <si>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</si>
  <si>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</si>
  <si>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</si>
  <si>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</si>
  <si>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</si>
  <si>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</si>
  <si>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</si>
  <si>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</si>
  <si>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</si>
  <si>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</si>
  <si>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</si>
  <si>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</si>
  <si>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</si>
  <si>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</si>
  <si>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</si>
  <si>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</si>
  <si>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</si>
  <si>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</si>
  <si>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</si>
  <si>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</si>
  <si>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</si>
  <si>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</si>
  <si>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</si>
  <si>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</si>
  <si>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</si>
  <si>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</si>
  <si>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</si>
  <si>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</si>
  <si>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</si>
  <si>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</si>
  <si>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</si>
  <si>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</si>
  <si>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</si>
  <si>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</si>
  <si>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</si>
  <si>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</si>
  <si>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</si>
  <si>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</si>
  <si>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</si>
  <si>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</si>
  <si>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</si>
  <si>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</si>
  <si>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</si>
  <si>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</si>
  <si>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</si>
  <si>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</si>
  <si>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</si>
  <si>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</si>
  <si>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</si>
  <si>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</si>
  <si>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</si>
  <si>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</si>
  <si>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</si>
  <si>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</si>
  <si>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</si>
  <si>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</si>
  <si>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</si>
  <si>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</si>
  <si>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</si>
  <si>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</si>
  <si>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</si>
  <si>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</si>
  <si>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</si>
  <si>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</si>
  <si>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</si>
  <si>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</si>
  <si>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</si>
  <si>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</si>
  <si>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</si>
  <si>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</si>
  <si>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</si>
  <si>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</si>
  <si>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</si>
  <si>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</si>
  <si>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</si>
  <si>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</si>
  <si>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</si>
  <si>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</si>
  <si>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</si>
  <si>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</si>
  <si>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</si>
  <si>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</si>
  <si>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</si>
  <si>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</si>
  <si>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</si>
  <si>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</si>
  <si>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</si>
  <si>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</si>
  <si>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</si>
  <si>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</si>
  <si>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</si>
  <si>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</si>
  <si>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</si>
  <si>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</si>
  <si>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</si>
  <si>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</si>
  <si>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</si>
  <si>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</si>
  <si>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</si>
  <si>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</si>
  <si>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</si>
  <si>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</si>
  <si>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</si>
  <si>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</si>
  <si>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</si>
  <si>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</si>
  <si>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</si>
  <si>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</si>
  <si>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</si>
  <si>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</si>
  <si>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</si>
  <si>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</si>
  <si>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</si>
  <si>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</si>
  <si>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</si>
  <si>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</si>
  <si>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</si>
  <si>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</si>
  <si>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</si>
  <si>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</si>
  <si>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</si>
  <si>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</si>
  <si>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</si>
  <si>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</si>
  <si>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</si>
  <si>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</si>
  <si>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</si>
  <si>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</si>
  <si>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</si>
  <si>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</si>
  <si>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</si>
  <si>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</si>
  <si>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</si>
  <si>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</si>
  <si>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</si>
  <si>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</si>
  <si>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</si>
  <si>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</si>
  <si>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</si>
  <si>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</si>
  <si>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</si>
  <si>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</si>
  <si>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</si>
  <si>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</si>
  <si>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</si>
  <si>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</si>
  <si>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</si>
  <si>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</si>
  <si>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</si>
  <si>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</si>
  <si>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</si>
  <si>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</si>
  <si>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</si>
  <si>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</si>
  <si>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</si>
  <si>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</si>
  <si>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</si>
  <si>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</si>
  <si>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</si>
  <si>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</si>
  <si>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</si>
  <si>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</si>
  <si>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</si>
  <si>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</si>
  <si>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</si>
  <si>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</si>
  <si>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</si>
  <si>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</si>
  <si>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</si>
  <si>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</si>
  <si>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</si>
  <si>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</si>
  <si>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</si>
  <si>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</si>
  <si>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</si>
  <si>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</si>
  <si>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</si>
  <si>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</si>
  <si>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</si>
  <si>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</si>
  <si>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</si>
  <si>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</si>
  <si>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</si>
  <si>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</si>
  <si>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</si>
  <si>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</si>
  <si>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</si>
  <si>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</si>
  <si>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</si>
  <si>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</si>
  <si>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</si>
  <si>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</si>
  <si>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</si>
  <si>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</si>
  <si>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</si>
  <si>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</si>
  <si>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</si>
  <si>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</si>
  <si>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</si>
  <si>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</si>
  <si>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</si>
  <si>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</si>
  <si>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</si>
  <si>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</si>
  <si>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</si>
  <si>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</si>
  <si>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</si>
  <si>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</si>
  <si>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</si>
  <si>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</si>
  <si>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</si>
  <si>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</si>
  <si>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</si>
  <si>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</si>
  <si>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</si>
  <si>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</si>
  <si>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</si>
  <si>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</si>
  <si>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</si>
  <si>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</si>
  <si>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</si>
  <si>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</si>
  <si>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</si>
  <si>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</si>
  <si>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</si>
  <si>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</si>
  <si>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</si>
  <si>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</si>
  <si>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</si>
  <si>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</si>
  <si>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</si>
  <si>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</si>
  <si>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</si>
  <si>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</si>
  <si>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</si>
  <si>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</si>
  <si>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</si>
  <si>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</si>
  <si>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</si>
  <si>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</si>
  <si>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</si>
  <si>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</si>
  <si>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</si>
  <si>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</si>
  <si>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</si>
  <si>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</si>
  <si>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</si>
  <si>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</si>
  <si>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</si>
  <si>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</si>
  <si>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</si>
  <si>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</si>
  <si>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</si>
  <si>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</si>
  <si>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</si>
  <si>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</si>
  <si>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</si>
  <si>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</si>
  <si>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</si>
  <si>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</si>
  <si>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</si>
  <si>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</si>
  <si>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</si>
  <si>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</si>
  <si>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</si>
  <si>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</si>
  <si>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</si>
  <si>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</si>
  <si>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</si>
  <si>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</si>
  <si>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</si>
  <si>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</si>
  <si>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</si>
  <si>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</si>
  <si>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</si>
  <si>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</si>
  <si>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</si>
  <si>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</si>
  <si>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</si>
  <si>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</si>
  <si>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</si>
  <si>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</si>
  <si>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</si>
  <si>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</si>
  <si>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</si>
  <si>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</si>
  <si>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</si>
  <si>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</si>
  <si>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</si>
  <si>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</si>
  <si>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</si>
  <si>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</si>
  <si>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</si>
  <si>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</si>
  <si>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</si>
  <si>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</si>
  <si>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</si>
  <si>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</si>
  <si>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</si>
  <si>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</si>
  <si>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</si>
  <si>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</si>
  <si>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</si>
  <si>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</si>
  <si>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</si>
  <si>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</si>
  <si>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</si>
  <si>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</si>
  <si>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</si>
  <si>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</si>
  <si>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</si>
  <si>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</si>
  <si>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</si>
  <si>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</si>
  <si>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</si>
  <si>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</si>
  <si>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</si>
  <si>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</si>
  <si>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</si>
  <si>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</si>
  <si>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</si>
  <si>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</si>
  <si>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</si>
  <si>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</si>
  <si>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</si>
  <si>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</si>
  <si>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</si>
  <si>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</si>
  <si>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</si>
  <si>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</si>
  <si>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</si>
  <si>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</si>
  <si>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</si>
  <si>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</si>
  <si>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</si>
  <si>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</si>
  <si>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</si>
  <si>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</si>
  <si>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</si>
  <si>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</si>
  <si>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</si>
  <si>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</si>
  <si>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</si>
  <si>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</si>
  <si>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</si>
  <si>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</si>
  <si>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</si>
  <si>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</si>
  <si>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</si>
  <si>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</si>
  <si>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</si>
  <si>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</si>
  <si>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</si>
  <si>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</si>
  <si>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</si>
  <si>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</si>
  <si>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</si>
  <si>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</si>
  <si>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</si>
  <si>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</si>
  <si>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</si>
  <si>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</si>
  <si>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</si>
  <si>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</si>
  <si>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</si>
  <si>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</si>
  <si>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</si>
  <si>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</si>
  <si>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</si>
  <si>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</si>
  <si>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</si>
  <si>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</si>
  <si>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</si>
  <si>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</si>
  <si>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</si>
  <si>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</si>
  <si>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</si>
  <si>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</si>
  <si>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</si>
  <si>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</si>
  <si>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</si>
  <si>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</si>
  <si>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</si>
  <si>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</si>
  <si>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</si>
  <si>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</si>
  <si>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</si>
  <si>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</si>
  <si>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</si>
  <si>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</si>
  <si>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</si>
  <si>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</si>
  <si>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</si>
  <si>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</si>
  <si>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</si>
  <si>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</si>
  <si>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</si>
  <si>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</si>
  <si>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</si>
  <si>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</si>
  <si>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</si>
  <si>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</si>
  <si>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</si>
  <si>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</si>
  <si>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</si>
  <si>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</si>
  <si>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</si>
  <si>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</si>
  <si>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</si>
  <si>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</si>
  <si>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</si>
  <si>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</si>
  <si>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</si>
  <si>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</si>
  <si>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</si>
  <si>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</si>
  <si>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</si>
  <si>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</si>
  <si>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</si>
  <si>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</si>
  <si>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</si>
  <si>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</si>
  <si>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</si>
  <si>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</si>
  <si>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</si>
  <si>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</si>
  <si>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</si>
  <si>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</si>
  <si>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</si>
  <si>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</si>
  <si>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</si>
  <si>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</si>
  <si>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</si>
  <si>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</si>
  <si>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</si>
  <si>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</si>
  <si>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</si>
  <si>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</si>
  <si>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</si>
  <si>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</si>
  <si>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</si>
  <si>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</si>
  <si>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</si>
  <si>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</si>
  <si>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</si>
  <si>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</si>
  <si>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</si>
  <si>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</si>
  <si>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</si>
  <si>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</si>
  <si>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</si>
  <si>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</si>
  <si>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</si>
  <si>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</si>
  <si>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</si>
  <si>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</si>
  <si>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</si>
  <si>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</si>
  <si>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</si>
  <si>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</si>
  <si>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</si>
  <si>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</si>
  <si>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</si>
  <si>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</si>
  <si>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</si>
  <si>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</si>
  <si>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</si>
  <si>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</si>
  <si>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</si>
  <si>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</si>
  <si>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</si>
  <si>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</si>
  <si>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</si>
  <si>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</si>
  <si>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</si>
  <si>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</si>
  <si>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</si>
  <si>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</si>
  <si>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</si>
  <si>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</si>
  <si>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</si>
  <si>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</si>
  <si>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</si>
  <si>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</si>
  <si>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</si>
  <si>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</si>
  <si>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</si>
  <si>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</si>
  <si>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</si>
  <si>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</si>
  <si>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</si>
  <si>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</si>
  <si>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</si>
  <si>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</si>
  <si>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</si>
  <si>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</si>
  <si>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</si>
  <si>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</si>
  <si>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</si>
  <si>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</si>
  <si>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</si>
  <si>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</si>
  <si>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</si>
  <si>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</si>
  <si>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</si>
  <si>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</si>
  <si>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</si>
  <si>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</si>
  <si>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</si>
  <si>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</si>
  <si>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</si>
  <si>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</si>
  <si>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</si>
  <si>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</si>
  <si>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</si>
  <si>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</si>
  <si>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</si>
  <si>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</si>
  <si>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</si>
  <si>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</si>
  <si>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</si>
  <si>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</si>
  <si>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</si>
  <si>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</si>
  <si>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</si>
  <si>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</si>
  <si>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</si>
  <si>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</si>
  <si>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</si>
  <si>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</si>
  <si>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</si>
  <si>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</si>
  <si>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</si>
  <si>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</si>
  <si>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</si>
  <si>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</si>
  <si>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</si>
  <si>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</si>
  <si>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</si>
  <si>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</si>
  <si>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</si>
  <si>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</si>
  <si>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</si>
  <si>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</si>
  <si>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</si>
  <si>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</si>
  <si>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</si>
  <si>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</si>
  <si>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</si>
  <si>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</si>
  <si>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</si>
  <si>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</si>
  <si>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</si>
  <si>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</si>
  <si>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</si>
  <si>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</si>
  <si>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</si>
  <si>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</si>
  <si>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</si>
  <si>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</si>
  <si>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</si>
  <si>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</si>
  <si>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</si>
  <si>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</si>
  <si>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</si>
  <si>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</si>
  <si>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</si>
  <si>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</si>
  <si>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</si>
  <si>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</si>
  <si>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</si>
  <si>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</si>
  <si>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</si>
  <si>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</si>
  <si>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</si>
  <si>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</si>
  <si>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</si>
  <si>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</si>
  <si>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</si>
  <si>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</si>
  <si>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</si>
  <si>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</si>
  <si>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</si>
  <si>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</si>
  <si>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</si>
  <si>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</si>
  <si>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</si>
  <si>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</si>
  <si>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</si>
  <si>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</si>
  <si>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</si>
  <si>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</si>
  <si>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</si>
  <si>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</si>
  <si>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</si>
  <si>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</si>
  <si>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</si>
  <si>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</si>
  <si>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</si>
  <si>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</si>
  <si>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</si>
  <si>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</si>
  <si>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</si>
  <si>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</si>
  <si>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</si>
  <si>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</si>
  <si>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</si>
  <si>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</si>
  <si>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</si>
  <si>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</si>
  <si>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</si>
  <si>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</si>
  <si>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</si>
  <si>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</si>
  <si>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</si>
  <si>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</si>
  <si>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</si>
  <si>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</si>
  <si>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</si>
  <si>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</si>
  <si>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</si>
  <si>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</si>
  <si>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</si>
  <si>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</si>
  <si>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</si>
  <si>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</si>
  <si>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</si>
  <si>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</si>
  <si>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</si>
  <si>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</si>
  <si>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</si>
  <si>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</si>
  <si>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</si>
  <si>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</si>
  <si>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</si>
  <si>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</si>
  <si>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</si>
  <si>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</si>
  <si>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</si>
  <si>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</si>
  <si>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</si>
  <si>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</si>
  <si>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</si>
  <si>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</si>
  <si>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</si>
  <si>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</si>
  <si>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</si>
  <si>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</si>
  <si>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</si>
  <si>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</si>
  <si>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</si>
  <si>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</si>
  <si>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</si>
  <si>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</si>
  <si>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</si>
  <si>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</si>
  <si>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</si>
  <si>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</si>
  <si>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</si>
  <si>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</si>
  <si>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</si>
  <si>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</si>
  <si>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</si>
  <si>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</si>
  <si>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</si>
  <si>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</si>
  <si>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</si>
  <si>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</si>
  <si>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</si>
  <si>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</si>
  <si>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</si>
  <si>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</si>
  <si>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</si>
  <si>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</si>
  <si>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</si>
  <si>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</si>
  <si>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</si>
  <si>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</si>
  <si>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</si>
  <si>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</si>
  <si>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</si>
  <si>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</si>
  <si>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</si>
  <si>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</si>
  <si>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</si>
  <si>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</si>
  <si>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</si>
  <si>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</si>
  <si>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</si>
  <si>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</si>
  <si>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</si>
  <si>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</si>
  <si>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</si>
  <si>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</si>
  <si>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</si>
  <si>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</si>
  <si>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</si>
  <si>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</si>
  <si>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</si>
  <si>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</si>
  <si>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</si>
  <si>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</si>
  <si>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</si>
  <si>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</si>
  <si>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</si>
  <si>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</si>
  <si>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</si>
  <si>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</si>
  <si>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</si>
  <si>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</si>
  <si>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</si>
  <si>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</si>
  <si>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</si>
  <si>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</si>
  <si>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</si>
  <si>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</si>
  <si>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</si>
  <si>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</si>
  <si>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</si>
  <si>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</si>
  <si>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</si>
  <si>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</si>
  <si>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</si>
  <si>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</si>
  <si>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</si>
  <si>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</si>
  <si>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</si>
  <si>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</si>
  <si>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</si>
  <si>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</si>
  <si>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</si>
  <si>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</si>
  <si>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</si>
  <si>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</si>
  <si>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</si>
  <si>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</si>
  <si>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</si>
  <si>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</si>
  <si>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</si>
  <si>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</si>
  <si>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</si>
  <si>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</si>
  <si>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</si>
  <si>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</si>
  <si>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</si>
  <si>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</si>
  <si>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</si>
  <si>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</si>
  <si>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</si>
  <si>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</si>
  <si>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</si>
  <si>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</si>
  <si>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</si>
  <si>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</si>
  <si>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</si>
  <si>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</si>
  <si>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</si>
  <si>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</si>
  <si>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</si>
  <si>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</si>
  <si>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</si>
  <si>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</si>
  <si>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</si>
  <si>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</si>
  <si>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</si>
  <si>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</si>
  <si>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</si>
  <si>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</si>
  <si>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</si>
  <si>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</si>
  <si>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</si>
  <si>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</si>
  <si>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</si>
  <si>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</si>
  <si>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</si>
  <si>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</si>
  <si>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</si>
  <si>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</si>
  <si>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</si>
  <si>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</si>
  <si>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</si>
  <si>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</si>
  <si>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</si>
  <si>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</si>
  <si>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</si>
  <si>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</si>
  <si>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</si>
  <si>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</si>
  <si>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</si>
  <si>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</si>
  <si>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</si>
  <si>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</si>
  <si>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</si>
  <si>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</si>
  <si>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</si>
  <si>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</si>
  <si>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</si>
  <si>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</si>
  <si>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</si>
  <si>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</si>
  <si>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</si>
  <si>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</si>
  <si>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</si>
  <si>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</si>
  <si>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</si>
  <si>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</si>
  <si>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</si>
  <si>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</si>
  <si>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</si>
  <si>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</si>
  <si>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</si>
  <si>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</si>
  <si>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</si>
  <si>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</si>
  <si>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</si>
  <si>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</si>
  <si>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</si>
  <si>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</si>
  <si>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</si>
  <si>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</si>
  <si>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</si>
  <si>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</si>
  <si>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</si>
  <si>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</si>
  <si>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</si>
  <si>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</si>
  <si>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</si>
  <si>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</si>
  <si>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</si>
  <si>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</si>
  <si>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</si>
  <si>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</si>
  <si>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</si>
  <si>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</si>
  <si>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</si>
  <si>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</si>
  <si>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</si>
  <si>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</si>
  <si>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</si>
  <si>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</si>
  <si>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</si>
  <si>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</si>
  <si>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</si>
  <si>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</si>
  <si>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</si>
  <si>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</si>
  <si>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</si>
  <si>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</si>
  <si>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</si>
  <si>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</si>
  <si>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</si>
  <si>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</si>
  <si>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</si>
  <si>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</si>
  <si>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</si>
  <si>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</si>
  <si>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</si>
  <si>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</si>
  <si>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</si>
  <si>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</si>
  <si>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</si>
  <si>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</si>
  <si>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</si>
  <si>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</si>
  <si>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</si>
  <si>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</si>
  <si>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</si>
  <si>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</si>
  <si>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</si>
  <si>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</si>
  <si>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</si>
  <si>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</si>
  <si>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</si>
  <si>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</si>
  <si>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</si>
  <si>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</si>
  <si>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</si>
  <si>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</si>
  <si>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</si>
  <si>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</si>
  <si>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</si>
  <si>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</si>
  <si>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</si>
  <si>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</si>
  <si>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</si>
  <si>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</si>
  <si>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</si>
  <si>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</si>
  <si>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</si>
  <si>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</si>
  <si>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</si>
  <si>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</si>
  <si>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</si>
  <si>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</si>
  <si>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</si>
  <si>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</si>
  <si>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</si>
  <si>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</si>
  <si>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</si>
  <si>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</si>
  <si>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</si>
  <si>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</si>
  <si>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</si>
  <si>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</si>
  <si>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</si>
  <si>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</si>
  <si>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</si>
  <si>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</si>
  <si>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</si>
  <si>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</si>
  <si>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</si>
  <si>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</si>
  <si>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</si>
  <si>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</si>
  <si>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</si>
  <si>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</si>
  <si>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</si>
  <si>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</si>
  <si>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</si>
  <si>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</si>
  <si>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</si>
  <si>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</si>
  <si>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</si>
  <si>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</si>
  <si>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</si>
  <si>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</si>
  <si>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</si>
  <si>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</si>
  <si>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</si>
  <si>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</si>
  <si>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</si>
  <si>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</si>
  <si>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</si>
  <si>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</si>
  <si>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</si>
  <si>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</si>
  <si>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</si>
  <si>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</si>
  <si>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</si>
  <si>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</si>
  <si>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</si>
  <si>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</si>
  <si>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</si>
  <si>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</si>
  <si>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</si>
  <si>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</si>
  <si>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</si>
  <si>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</si>
  <si>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</si>
  <si>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</si>
  <si>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</si>
  <si>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</si>
  <si>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</si>
  <si>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</si>
  <si>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</si>
  <si>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</si>
  <si>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</si>
  <si>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</si>
  <si>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</si>
  <si>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</si>
  <si>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</si>
  <si>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</si>
  <si>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</si>
  <si>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</si>
  <si>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</si>
  <si>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</si>
  <si>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</si>
  <si>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</si>
  <si>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</si>
  <si>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</si>
  <si>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</si>
  <si>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</si>
  <si>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</si>
  <si>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</si>
  <si>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</si>
  <si>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</si>
  <si>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</si>
  <si>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</si>
  <si>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</si>
  <si>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</si>
  <si>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</si>
  <si>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</si>
  <si>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</si>
  <si>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</si>
  <si>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</si>
  <si>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</si>
  <si>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</si>
  <si>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</si>
  <si>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</si>
  <si>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</si>
  <si>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</si>
  <si>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</si>
  <si>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</si>
  <si>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</si>
  <si>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</si>
  <si>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</si>
  <si>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</si>
  <si>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</si>
  <si>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</si>
  <si>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</si>
  <si>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</si>
  <si>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</si>
  <si>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</si>
  <si>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</si>
  <si>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</si>
  <si>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</si>
  <si>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</si>
  <si>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</si>
  <si>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</si>
  <si>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</si>
  <si>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</si>
  <si>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</si>
  <si>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</si>
  <si>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</si>
  <si>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</si>
  <si>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</si>
  <si>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</si>
  <si>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</si>
  <si>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</si>
  <si>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</si>
  <si>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</si>
  <si>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</si>
  <si>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</si>
  <si>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</si>
  <si>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</si>
  <si>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</si>
  <si>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</si>
  <si>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</si>
  <si>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</si>
  <si>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</si>
  <si>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</si>
  <si>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</si>
  <si>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</si>
  <si>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</si>
  <si>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</si>
  <si>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</si>
  <si>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</si>
  <si>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</si>
  <si>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</si>
  <si>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</si>
  <si>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</si>
  <si>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</si>
  <si>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</si>
  <si>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</si>
  <si>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</si>
  <si>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</si>
  <si>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</si>
  <si>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</si>
  <si>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</si>
  <si>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</si>
  <si>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</si>
  <si>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</si>
  <si>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</si>
  <si>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</si>
  <si>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</si>
  <si>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</si>
  <si>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</si>
  <si>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</si>
  <si>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</si>
  <si>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</si>
  <si>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</si>
  <si>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</si>
  <si>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</si>
  <si>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</si>
  <si>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</si>
  <si>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</si>
  <si>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</si>
  <si>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</si>
  <si>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</si>
  <si>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</si>
  <si>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</si>
  <si>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</si>
  <si>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</si>
  <si>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</si>
  <si>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</si>
  <si>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</si>
  <si>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</si>
  <si>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</si>
  <si>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</si>
  <si>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</si>
  <si>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</si>
  <si>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</si>
  <si>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</si>
  <si>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</si>
  <si>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</si>
  <si>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</si>
  <si>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</si>
  <si>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</si>
  <si>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</si>
  <si>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</si>
  <si>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</si>
  <si>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</si>
  <si>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</si>
  <si>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</si>
  <si>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</si>
  <si>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</si>
  <si>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</si>
  <si>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</si>
  <si>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</si>
  <si>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</si>
  <si>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</si>
  <si>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</si>
  <si>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</si>
  <si>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</si>
  <si>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</si>
  <si>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</si>
  <si>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</si>
  <si>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</si>
  <si>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</si>
  <si>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</si>
  <si>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</si>
  <si>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</si>
  <si>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</si>
  <si>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</si>
  <si>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</si>
  <si>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</si>
  <si>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</si>
  <si>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</si>
  <si>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</si>
  <si>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</si>
  <si>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</si>
  <si>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</si>
  <si>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</si>
  <si>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</si>
  <si>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</si>
  <si>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</si>
  <si>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</si>
  <si>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</si>
  <si>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</si>
  <si>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</si>
  <si>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</si>
  <si>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</si>
  <si>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</si>
  <si>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</si>
  <si>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</si>
  <si>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</si>
  <si>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</si>
  <si>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</si>
  <si>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</si>
  <si>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</si>
  <si>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</si>
  <si>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</si>
  <si>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</si>
  <si>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</si>
  <si>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</si>
  <si>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</si>
  <si>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</si>
  <si>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</si>
  <si>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</si>
  <si>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</si>
  <si>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</si>
  <si>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</si>
  <si>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</si>
  <si>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</si>
  <si>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</si>
  <si>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</si>
  <si>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</si>
  <si>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</si>
  <si>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</si>
  <si>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</si>
  <si>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</si>
  <si>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</si>
  <si>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</si>
  <si>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</si>
  <si>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</si>
  <si>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</si>
  <si>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</si>
  <si>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</si>
  <si>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</si>
  <si>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</si>
  <si>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</si>
  <si>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</si>
  <si>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</si>
  <si>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</si>
  <si>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</si>
  <si>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</si>
  <si>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</si>
  <si>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</si>
  <si>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</si>
  <si>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</si>
  <si>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</si>
  <si>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</si>
  <si>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</si>
  <si>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</si>
  <si>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</si>
  <si>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</si>
  <si>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</si>
  <si>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</si>
  <si>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</si>
  <si>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</si>
  <si>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</si>
  <si>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</si>
  <si>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</si>
  <si>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</si>
  <si>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</si>
  <si>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</si>
  <si>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</si>
  <si>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</si>
  <si>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</si>
  <si>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</si>
  <si>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</si>
  <si>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</si>
  <si>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</si>
  <si>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</si>
  <si>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</si>
  <si>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</si>
  <si>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</si>
  <si>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</si>
  <si>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</si>
  <si>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</si>
  <si>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</si>
  <si>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</si>
  <si>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</si>
  <si>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</si>
  <si>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</si>
  <si>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</si>
  <si>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</si>
  <si>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</si>
  <si>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</si>
  <si>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</si>
  <si>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</si>
  <si>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</si>
  <si>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</si>
  <si>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</si>
  <si>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</si>
  <si>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</si>
  <si>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</si>
  <si>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</si>
  <si>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</si>
  <si>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</si>
  <si>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</si>
  <si>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</si>
  <si>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</si>
  <si>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</si>
  <si>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</si>
  <si>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</si>
  <si>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</si>
  <si>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</si>
  <si>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</si>
  <si>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</si>
  <si>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</si>
  <si>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</si>
  <si>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</si>
  <si>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</si>
  <si>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</si>
  <si>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</si>
  <si>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</si>
  <si>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</si>
  <si>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</si>
  <si>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</si>
  <si>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</si>
  <si>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</si>
  <si>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</si>
  <si>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</si>
  <si>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</si>
  <si>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</si>
  <si>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</si>
  <si>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</si>
  <si>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</si>
  <si>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</si>
  <si>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</si>
  <si>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</si>
  <si>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</si>
  <si>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</si>
  <si>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</si>
  <si>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</si>
  <si>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</si>
  <si>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</si>
  <si>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</si>
  <si>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</si>
  <si>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</si>
  <si>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</si>
  <si>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</si>
  <si>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</si>
  <si>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</si>
  <si>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</si>
  <si>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</si>
  <si>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</si>
  <si>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</si>
  <si>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</si>
  <si>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</si>
  <si>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</si>
  <si>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</si>
  <si>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</si>
  <si>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</si>
  <si>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</si>
  <si>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</si>
  <si>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</si>
  <si>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</si>
  <si>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</si>
  <si>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</si>
  <si>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</si>
  <si>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</si>
  <si>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</si>
  <si>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</si>
  <si>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</si>
  <si>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</si>
  <si>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</si>
  <si>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</si>
  <si>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</si>
  <si>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</si>
  <si>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</si>
  <si>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</si>
  <si>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</si>
  <si>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</si>
  <si>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</si>
  <si>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</si>
  <si>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</si>
  <si>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</si>
  <si>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</si>
  <si>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</si>
  <si>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</si>
  <si>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</si>
  <si>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</si>
  <si>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</si>
  <si>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</si>
  <si>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</si>
  <si>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</si>
  <si>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</si>
  <si>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</si>
  <si>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</si>
  <si>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</si>
  <si>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</si>
  <si>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</si>
  <si>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</si>
  <si>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</si>
  <si>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</si>
  <si>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</si>
  <si>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</si>
  <si>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</si>
  <si>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</si>
  <si>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</si>
  <si>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</si>
  <si>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</si>
  <si>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</si>
  <si>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</si>
  <si>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</si>
  <si>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</si>
  <si>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</si>
  <si>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</si>
  <si>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</si>
  <si>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</si>
  <si>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</si>
  <si>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</si>
  <si>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</si>
  <si>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</si>
  <si>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</si>
  <si>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</si>
  <si>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</si>
  <si>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</si>
  <si>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</si>
  <si>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</si>
  <si>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</si>
  <si>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</si>
  <si>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</si>
  <si>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</si>
  <si>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</si>
  <si>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</si>
  <si>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</si>
  <si>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</si>
  <si>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</si>
  <si>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</si>
  <si>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</si>
  <si>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</si>
  <si>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</si>
  <si>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</si>
  <si>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</si>
  <si>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</si>
  <si>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</si>
  <si>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</si>
  <si>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</si>
  <si>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</si>
  <si>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</si>
  <si>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</si>
  <si>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</si>
  <si>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</si>
  <si>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</si>
  <si>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</si>
  <si>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</si>
  <si>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</si>
  <si>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</si>
  <si>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</si>
  <si>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</si>
  <si>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</si>
  <si>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</si>
  <si>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</si>
  <si>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</si>
  <si>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</si>
  <si>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</si>
  <si>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</si>
  <si>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</si>
  <si>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</si>
  <si>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</si>
  <si>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</si>
  <si>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</si>
  <si>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</si>
  <si>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</si>
  <si>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</si>
  <si>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</si>
  <si>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</si>
  <si>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</si>
  <si>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</si>
  <si>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</si>
  <si>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</si>
  <si>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</si>
  <si>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</si>
  <si>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</si>
  <si>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</si>
  <si>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</si>
  <si>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</si>
  <si>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</si>
  <si>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</si>
  <si>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</si>
  <si>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</si>
  <si>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</si>
  <si>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</si>
  <si>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</si>
  <si>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</si>
  <si>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</si>
  <si>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</si>
  <si>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</si>
  <si>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</si>
  <si>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</si>
  <si>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</si>
  <si>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</si>
  <si>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</si>
  <si>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</si>
  <si>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</si>
  <si>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</si>
  <si>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</si>
  <si>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</si>
  <si>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</si>
  <si>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</si>
  <si>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</si>
  <si>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</si>
  <si>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</si>
  <si>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</si>
  <si>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</si>
  <si>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</si>
  <si>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</si>
  <si>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</si>
  <si>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</si>
  <si>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</si>
  <si>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</si>
  <si>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</si>
  <si>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</si>
  <si>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</si>
  <si>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</si>
  <si>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</si>
  <si>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</si>
  <si>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</si>
  <si>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</si>
  <si>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</si>
  <si>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</si>
  <si>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</si>
  <si>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</si>
  <si>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</si>
  <si>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</si>
  <si>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</si>
  <si>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</si>
  <si>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</si>
  <si>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</si>
  <si>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</si>
  <si>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</si>
  <si>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</si>
  <si>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</si>
  <si>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</si>
  <si>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</si>
  <si>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</si>
  <si>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</si>
  <si>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</si>
  <si>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</si>
  <si>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</si>
  <si>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</si>
  <si>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</si>
  <si>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</si>
  <si>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</si>
  <si>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</si>
  <si>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</si>
  <si>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</si>
  <si>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</si>
  <si>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</si>
  <si>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</si>
  <si>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</si>
  <si>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</si>
  <si>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</si>
  <si>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</si>
  <si>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</si>
  <si>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</si>
  <si>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</si>
  <si>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</si>
  <si>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</si>
  <si>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</si>
  <si>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</si>
  <si>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</si>
  <si>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</si>
  <si>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</si>
  <si>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</si>
  <si>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</si>
  <si>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</si>
  <si>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</si>
  <si>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</si>
  <si>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</si>
  <si>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</si>
  <si>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</si>
  <si>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</si>
  <si>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</si>
  <si>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</si>
  <si>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</si>
  <si>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</si>
  <si>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</si>
  <si>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</si>
  <si>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</si>
  <si>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</si>
  <si>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</si>
  <si>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</si>
  <si>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</si>
  <si>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</si>
  <si>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</si>
  <si>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</si>
  <si>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</si>
  <si>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</si>
  <si>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</si>
  <si>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</si>
  <si>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</si>
  <si>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</si>
  <si>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</si>
  <si>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</si>
  <si>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</si>
  <si>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</si>
  <si>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</si>
  <si>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</si>
  <si>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</si>
  <si>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</si>
  <si>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</si>
  <si>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</si>
  <si>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</si>
  <si>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</si>
  <si>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</si>
  <si>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</si>
  <si>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</si>
  <si>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</si>
  <si>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</si>
  <si>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</si>
  <si>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</si>
  <si>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</si>
  <si>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</si>
  <si>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</si>
  <si>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</si>
  <si>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</si>
  <si>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</si>
  <si>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</si>
  <si>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</si>
  <si>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</si>
  <si>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</si>
  <si>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</si>
  <si>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</si>
  <si>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</si>
  <si>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</si>
  <si>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</si>
  <si>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</si>
  <si>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</si>
  <si>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</si>
  <si>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</si>
  <si>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</si>
  <si>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</si>
  <si>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</si>
  <si>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</si>
  <si>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</si>
  <si>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</si>
  <si>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</si>
  <si>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</si>
  <si>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</si>
  <si>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</si>
  <si>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</si>
  <si>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</si>
  <si>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</si>
  <si>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</si>
  <si>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</si>
  <si>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</si>
  <si>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</si>
  <si>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</si>
  <si>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</si>
  <si>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</si>
  <si>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</si>
  <si>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</si>
  <si>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</si>
  <si>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</si>
  <si>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</si>
  <si>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</si>
  <si>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</si>
  <si>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</si>
  <si>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</si>
  <si>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</si>
  <si>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</si>
  <si>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</si>
  <si>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</si>
  <si>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</si>
  <si>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</si>
  <si>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</si>
  <si>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</si>
  <si>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</si>
  <si>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</si>
  <si>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</si>
  <si>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</si>
  <si>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</si>
  <si>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</si>
  <si>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</si>
  <si>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</si>
  <si>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</si>
  <si>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</si>
  <si>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</si>
  <si>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</si>
  <si>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</si>
  <si>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</si>
  <si>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</si>
  <si>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</si>
  <si>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</si>
  <si>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</si>
  <si>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</si>
  <si>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</si>
  <si>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</si>
  <si>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</si>
  <si>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</si>
  <si>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</si>
  <si>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</si>
  <si>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</si>
  <si>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</si>
  <si>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</si>
  <si>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</si>
  <si>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</si>
  <si>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</si>
  <si>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</si>
  <si>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</si>
  <si>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</si>
  <si>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</si>
  <si>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</si>
  <si>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</si>
  <si>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</si>
  <si>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</si>
  <si>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</si>
  <si>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</si>
  <si>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</si>
  <si>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</si>
  <si>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</si>
  <si>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</si>
  <si>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</si>
  <si>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</si>
  <si>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</si>
  <si>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</si>
  <si>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</si>
  <si>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</si>
  <si>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</si>
  <si>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</si>
  <si>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</si>
  <si>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</si>
  <si>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</si>
  <si>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</si>
  <si>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</si>
  <si>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</si>
  <si>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</si>
  <si>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</si>
  <si>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</si>
  <si>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</si>
  <si>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</si>
  <si>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</si>
  <si>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</si>
  <si>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</si>
  <si>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</si>
  <si>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</si>
  <si>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</si>
  <si>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</si>
  <si>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</si>
  <si>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</si>
  <si>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</si>
  <si>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</si>
  <si>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</si>
  <si>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</si>
  <si>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</si>
  <si>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</si>
  <si>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</si>
  <si>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</si>
  <si>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</si>
  <si>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</si>
  <si>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</si>
  <si>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</si>
  <si>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</si>
  <si>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</si>
  <si>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</si>
  <si>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</si>
  <si>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</si>
  <si>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</si>
  <si>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</si>
  <si>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</si>
  <si>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</si>
  <si>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</si>
  <si>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</si>
  <si>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</si>
  <si>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</si>
  <si>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</si>
  <si>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</si>
  <si>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</si>
  <si>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</si>
  <si>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</si>
  <si>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</si>
  <si>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</si>
  <si>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</si>
  <si>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</si>
  <si>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</si>
  <si>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</si>
  <si>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</si>
  <si>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</si>
  <si>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</si>
  <si>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</si>
  <si>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</si>
  <si>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</si>
  <si>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</si>
  <si>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</si>
  <si>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</si>
  <si>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</si>
  <si>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</si>
  <si>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</si>
  <si>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</si>
  <si>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</si>
  <si>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</si>
  <si>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</si>
  <si>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</si>
  <si>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</si>
  <si>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</si>
  <si>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</si>
  <si>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</si>
  <si>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</si>
  <si>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</si>
  <si>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</si>
  <si>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</si>
  <si>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</si>
  <si>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</si>
  <si>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</si>
  <si>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</si>
  <si>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</si>
  <si>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</si>
  <si>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</si>
  <si>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</si>
  <si>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</si>
  <si>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</si>
  <si>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</si>
  <si>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</si>
  <si>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</si>
  <si>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</si>
  <si>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</si>
  <si>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</si>
  <si>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</si>
  <si>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</si>
  <si>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</si>
  <si>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</si>
  <si>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</si>
  <si>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</si>
  <si>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</si>
  <si>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</si>
  <si>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</si>
  <si>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</si>
  <si>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</si>
  <si>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</si>
  <si>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</si>
  <si>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</si>
  <si>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</si>
  <si>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</si>
  <si>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</si>
  <si>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</si>
  <si>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</si>
  <si>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</si>
  <si>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</si>
  <si>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</si>
  <si>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</si>
  <si>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</si>
  <si>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</si>
  <si>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</si>
  <si>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</si>
  <si>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</si>
  <si>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</si>
  <si>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</si>
  <si>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</si>
  <si>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</si>
  <si>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</si>
  <si>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</si>
  <si>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</si>
  <si>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</si>
  <si>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</si>
  <si>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</si>
  <si>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</si>
  <si>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</si>
  <si>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</si>
  <si>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</si>
  <si>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</si>
  <si>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</si>
  <si>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</si>
  <si>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</si>
  <si>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</si>
  <si>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</si>
  <si>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</si>
  <si>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</si>
  <si>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</si>
  <si>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</si>
  <si>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</si>
  <si>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</si>
  <si>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</si>
  <si>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</si>
  <si>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</si>
  <si>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</si>
  <si>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</si>
  <si>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</si>
  <si>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</si>
  <si>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</si>
  <si>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</si>
  <si>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</si>
  <si>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</si>
  <si>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</si>
  <si>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</si>
  <si>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</si>
  <si>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</si>
  <si>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</si>
  <si>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</si>
  <si>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</si>
  <si>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</si>
  <si>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</si>
  <si>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</si>
  <si>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</si>
  <si>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</si>
  <si>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</si>
  <si>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</si>
  <si>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</si>
  <si>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</si>
  <si>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</si>
  <si>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</si>
  <si>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</si>
  <si>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</si>
  <si>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</si>
  <si>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</si>
  <si>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</si>
  <si>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</si>
  <si>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</si>
  <si>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</si>
  <si>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</si>
  <si>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</si>
  <si>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</si>
  <si>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</si>
  <si>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</si>
  <si>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</si>
  <si>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</si>
  <si>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</si>
  <si>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</si>
  <si>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</si>
  <si>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</si>
  <si>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</si>
  <si>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</si>
  <si>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</si>
  <si>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</si>
  <si>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</si>
  <si>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</si>
  <si>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</si>
  <si>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</si>
  <si>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</si>
  <si>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</si>
  <si>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</si>
  <si>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</si>
  <si>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</si>
  <si>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</si>
  <si>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</si>
  <si>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</si>
  <si>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</si>
  <si>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</si>
  <si>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</si>
  <si>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</si>
  <si>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</si>
  <si>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</si>
  <si>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</si>
  <si>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</si>
  <si>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</si>
  <si>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</si>
  <si>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</si>
  <si>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</si>
  <si>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</si>
  <si>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</si>
  <si>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</si>
  <si>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</si>
  <si>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</si>
  <si>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</si>
  <si>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</si>
  <si>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</si>
  <si>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</si>
  <si>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</si>
  <si>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</si>
  <si>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</si>
  <si>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</si>
  <si>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</si>
  <si>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</si>
  <si>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</si>
  <si>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</si>
  <si>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</si>
  <si>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</si>
  <si>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</si>
  <si>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</si>
  <si>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</si>
  <si>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</si>
  <si>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</si>
  <si>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</si>
  <si>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</si>
  <si>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</si>
  <si>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</si>
  <si>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</si>
  <si>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</si>
  <si>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</si>
  <si>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</si>
  <si>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</si>
  <si>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</si>
  <si>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</si>
  <si>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</si>
  <si>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</si>
  <si>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</si>
  <si>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</si>
  <si>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</si>
  <si>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</si>
  <si>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</si>
  <si>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</si>
  <si>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</si>
  <si>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</si>
  <si>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</si>
  <si>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</si>
  <si>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</si>
  <si>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</si>
  <si>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</si>
  <si>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</si>
  <si>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</si>
  <si>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</si>
  <si>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</si>
  <si>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</si>
  <si>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</si>
  <si>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</si>
  <si>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</si>
  <si>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</si>
  <si>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</si>
  <si>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</si>
  <si>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</si>
  <si>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</si>
  <si>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</si>
  <si>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</si>
  <si>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</si>
  <si>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</si>
  <si>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</si>
  <si>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</si>
  <si>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</si>
  <si>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</si>
  <si>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</si>
  <si>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</si>
  <si>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</si>
  <si>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</si>
  <si>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</si>
  <si>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</si>
  <si>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</si>
  <si>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</si>
  <si>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</si>
  <si>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</si>
  <si>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</si>
  <si>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</si>
  <si>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</si>
  <si>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</si>
  <si>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</si>
  <si>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</si>
  <si>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</si>
  <si>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</si>
  <si>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</si>
  <si>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</si>
  <si>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</si>
  <si>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</si>
  <si>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</si>
  <si>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</si>
  <si>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</si>
  <si>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</si>
  <si>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</si>
  <si>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</si>
  <si>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</si>
  <si>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</si>
  <si>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</si>
  <si>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</si>
  <si>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</si>
  <si>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</si>
  <si>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</si>
  <si>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</si>
  <si>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</si>
  <si>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</si>
  <si>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</si>
  <si>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</si>
  <si>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</si>
  <si>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</si>
  <si>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</si>
  <si>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</si>
  <si>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</si>
  <si>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</si>
  <si>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</si>
  <si>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</si>
  <si>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</si>
  <si>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</si>
  <si>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</si>
  <si>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</si>
  <si>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</si>
  <si>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</si>
  <si>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</si>
  <si>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</si>
  <si>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</si>
  <si>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</si>
  <si>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</si>
  <si>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</si>
  <si>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</si>
  <si>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</si>
  <si>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</si>
  <si>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</si>
  <si>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</si>
  <si>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</si>
  <si>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</si>
  <si>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</si>
  <si>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</si>
  <si>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</si>
  <si>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</si>
  <si>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</si>
  <si>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</si>
  <si>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</si>
  <si>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</si>
  <si>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</si>
  <si>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</si>
  <si>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</si>
  <si>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</si>
  <si>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</si>
  <si>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</si>
  <si>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</si>
  <si>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</si>
  <si>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</si>
  <si>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</si>
  <si>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</si>
  <si>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</si>
  <si>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</si>
  <si>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</si>
  <si>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</si>
  <si>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</si>
  <si>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</si>
  <si>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</si>
  <si>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</si>
  <si>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</si>
  <si>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</si>
  <si>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</si>
  <si>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</si>
  <si>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</si>
  <si>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</si>
  <si>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</si>
  <si>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</si>
  <si>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</si>
  <si>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</si>
  <si>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</si>
  <si>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</si>
  <si>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</si>
  <si>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</si>
  <si>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</si>
  <si>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</si>
  <si>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</si>
  <si>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</si>
  <si>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</si>
  <si>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</si>
  <si>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</si>
  <si>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</si>
  <si>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</si>
  <si>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</si>
  <si>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</si>
  <si>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</si>
  <si>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</si>
  <si>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</si>
  <si>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</si>
  <si>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</si>
  <si>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</si>
  <si>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</si>
  <si>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</si>
  <si>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</si>
  <si>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</si>
  <si>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</si>
  <si>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</si>
  <si>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</si>
  <si>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</si>
  <si>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</si>
  <si>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</si>
  <si>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</si>
  <si>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</si>
  <si>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</si>
  <si>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</si>
  <si>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</si>
  <si>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</si>
  <si>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</si>
  <si>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</si>
  <si>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</si>
  <si>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</si>
  <si>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</si>
  <si>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</si>
  <si>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</si>
  <si>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</si>
  <si>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</si>
  <si>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</si>
  <si>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</si>
  <si>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</si>
  <si>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</si>
  <si>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</si>
  <si>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</si>
  <si>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</si>
  <si>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</si>
  <si>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</si>
  <si>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</si>
  <si>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</si>
  <si>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</si>
  <si>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</si>
  <si>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</si>
  <si>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</si>
  <si>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</si>
  <si>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</si>
  <si>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</si>
  <si>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</si>
  <si>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</si>
  <si>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</si>
  <si>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</si>
  <si>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</si>
  <si>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</si>
  <si>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</si>
  <si>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</si>
  <si>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</si>
  <si>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</si>
  <si>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</si>
  <si>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</si>
  <si>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</si>
  <si>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</si>
  <si>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</si>
  <si>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</si>
  <si>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</si>
  <si>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</si>
  <si>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</si>
  <si>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</si>
  <si>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</si>
  <si>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</si>
  <si>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</si>
  <si>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</si>
  <si>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</si>
  <si>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</si>
  <si>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</si>
  <si>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</si>
  <si>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</si>
  <si>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</si>
  <si>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</si>
  <si>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</si>
  <si>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</si>
  <si>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</si>
  <si>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</si>
  <si>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</si>
  <si>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</si>
  <si>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</si>
  <si>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</si>
  <si>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</si>
  <si>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</si>
  <si>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</si>
  <si>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</si>
  <si>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</si>
  <si>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</si>
  <si>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</si>
  <si>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</si>
  <si>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</si>
  <si>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</si>
  <si>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</si>
  <si>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</si>
  <si>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</si>
  <si>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</si>
  <si>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</si>
  <si>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</si>
  <si>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</si>
  <si>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</si>
  <si>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</si>
  <si>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</si>
  <si>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</si>
  <si>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</si>
  <si>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</si>
  <si>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</si>
  <si>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</si>
  <si>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</si>
  <si>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</si>
  <si>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</si>
  <si>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</si>
  <si>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</si>
  <si>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</si>
  <si>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</si>
  <si>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</si>
  <si>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</si>
  <si>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</si>
  <si>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</si>
  <si>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</si>
  <si>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</si>
  <si>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</si>
  <si>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</si>
  <si>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</si>
  <si>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</si>
  <si>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</si>
  <si>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</si>
  <si>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</si>
  <si>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</si>
  <si>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</si>
  <si>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</si>
  <si>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</si>
  <si>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</si>
  <si>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</si>
  <si>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</si>
  <si>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</si>
  <si>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</si>
  <si>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</si>
  <si>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</si>
  <si>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</si>
  <si>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</si>
  <si>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</si>
  <si>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</si>
  <si>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</si>
  <si>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</si>
  <si>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</si>
  <si>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</si>
  <si>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</si>
  <si>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</si>
  <si>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</si>
  <si>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</si>
  <si>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</si>
  <si>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</si>
  <si>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</si>
  <si>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</si>
  <si>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</si>
  <si>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</si>
  <si>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</si>
  <si>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</si>
  <si>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</si>
  <si>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</si>
  <si>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</si>
  <si>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</si>
  <si>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</si>
  <si>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</si>
  <si>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</si>
  <si>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</si>
  <si>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</si>
  <si>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</si>
  <si>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</si>
  <si>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</si>
  <si>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</si>
  <si>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</si>
  <si>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</si>
  <si>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</si>
  <si>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</si>
  <si>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</si>
  <si>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</si>
  <si>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</si>
  <si>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</si>
  <si>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</si>
  <si>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</si>
  <si>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</si>
  <si>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</si>
  <si>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</si>
  <si>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</si>
  <si>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</si>
  <si>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</si>
  <si>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</si>
  <si>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</si>
  <si>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</si>
  <si>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</si>
  <si>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</si>
  <si>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</si>
  <si>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</si>
  <si>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</si>
  <si>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</si>
  <si>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</si>
  <si>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</si>
  <si>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</si>
  <si>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</si>
  <si>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</si>
  <si>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</si>
  <si>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</si>
  <si>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</si>
  <si>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</si>
  <si>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</si>
  <si>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</si>
  <si>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</si>
  <si>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</si>
  <si>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</si>
  <si>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</si>
  <si>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</si>
  <si>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</si>
  <si>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</si>
  <si>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</si>
  <si>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</si>
  <si>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</si>
  <si>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</si>
  <si>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</si>
  <si>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</si>
  <si>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</si>
  <si>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</si>
  <si>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</si>
  <si>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</si>
  <si>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</si>
  <si>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</si>
  <si>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</si>
  <si>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</si>
  <si>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</si>
  <si>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</si>
  <si>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</si>
  <si>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</si>
  <si>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</si>
  <si>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</si>
  <si>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</si>
  <si>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</si>
  <si>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</si>
  <si>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</si>
  <si>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</si>
  <si>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</si>
  <si>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</si>
  <si>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</si>
  <si>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</si>
  <si>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</si>
  <si>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</si>
  <si>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</si>
  <si>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</si>
  <si>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</si>
  <si>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</si>
  <si>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</si>
  <si>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</si>
  <si>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</si>
  <si>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</si>
  <si>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</si>
  <si>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</si>
  <si>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</si>
  <si>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</si>
  <si>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</si>
  <si>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</si>
  <si>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</si>
  <si>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</si>
  <si>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</si>
  <si>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</si>
  <si>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</si>
  <si>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</si>
  <si>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</si>
  <si>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</si>
  <si>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</si>
  <si>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</si>
  <si>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</si>
  <si>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</si>
  <si>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</si>
  <si>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</si>
  <si>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</si>
  <si>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</si>
  <si>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</si>
  <si>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</si>
  <si>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</si>
  <si>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</si>
  <si>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</si>
  <si>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</si>
  <si>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</si>
  <si>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</si>
  <si>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</si>
  <si>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</si>
  <si>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</si>
  <si>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</si>
  <si>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</si>
  <si>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</si>
  <si>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</si>
  <si>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</si>
  <si>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</si>
  <si>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</si>
  <si>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</si>
  <si>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</si>
  <si>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</si>
  <si>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</si>
  <si>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</si>
  <si>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</si>
  <si>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</si>
  <si>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</si>
  <si>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</si>
  <si>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</si>
  <si>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</si>
  <si>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</si>
  <si>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</si>
  <si>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</si>
  <si>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</si>
  <si>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</si>
  <si>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</si>
  <si>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</si>
  <si>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</si>
  <si>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</si>
  <si>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</si>
  <si>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</si>
  <si>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</si>
  <si>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</si>
  <si>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</si>
  <si>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</si>
  <si>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</si>
  <si>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</si>
  <si>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</si>
  <si>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</si>
  <si>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</si>
  <si>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</si>
  <si>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</si>
  <si>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</si>
  <si>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</si>
  <si>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</si>
  <si>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</si>
  <si>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</si>
  <si>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</si>
  <si>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</si>
  <si>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</si>
  <si>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</si>
  <si>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</si>
  <si>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</si>
  <si>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</si>
  <si>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</si>
  <si>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</si>
  <si>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</si>
  <si>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</si>
  <si>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</si>
  <si>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</si>
  <si>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</si>
  <si>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</si>
  <si>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</si>
  <si>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</si>
  <si>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</si>
  <si>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</si>
  <si>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</si>
  <si>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</si>
  <si>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</si>
  <si>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</si>
  <si>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</si>
  <si>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</si>
  <si>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</si>
  <si>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</si>
  <si>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</si>
  <si>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</si>
  <si>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</si>
  <si>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</si>
  <si>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</si>
  <si>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</si>
  <si>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</si>
  <si>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</si>
  <si>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</si>
  <si>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</si>
  <si>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</si>
  <si>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</si>
  <si>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</si>
  <si>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</si>
  <si>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</si>
  <si>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</si>
  <si>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</si>
  <si>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</si>
  <si>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</si>
  <si>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</si>
  <si>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</si>
  <si>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</si>
  <si>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</si>
  <si>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</si>
  <si>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</si>
  <si>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</si>
  <si>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</si>
  <si>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</si>
  <si>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</si>
  <si>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</si>
  <si>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</si>
  <si>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</si>
  <si>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</si>
  <si>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</si>
  <si>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</si>
  <si>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</si>
  <si>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</si>
  <si>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</si>
  <si>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</si>
  <si>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</si>
  <si>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</si>
  <si>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</si>
  <si>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</si>
  <si>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</si>
  <si>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</si>
  <si>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</si>
  <si>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</si>
  <si>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</si>
  <si>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</si>
  <si>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</si>
  <si>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</si>
  <si>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</si>
  <si>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</si>
  <si>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</si>
  <si>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</si>
  <si>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</si>
  <si>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</si>
  <si>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</si>
  <si>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</si>
  <si>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</si>
  <si>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</si>
  <si>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</si>
  <si>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</si>
  <si>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</si>
  <si>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</si>
  <si>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</si>
  <si>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</si>
  <si>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</si>
  <si>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</si>
  <si>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</si>
  <si>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</si>
  <si>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</si>
  <si>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</si>
  <si>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</si>
  <si>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</si>
  <si>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</si>
  <si>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</si>
  <si>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</si>
  <si>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</si>
  <si>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</si>
  <si>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</si>
  <si>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</si>
  <si>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</si>
  <si>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</si>
  <si>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</si>
  <si>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</si>
  <si>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</si>
  <si>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</si>
  <si>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</si>
  <si>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</si>
  <si>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</si>
  <si>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</si>
  <si>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</si>
  <si>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</si>
  <si>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</si>
  <si>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</si>
  <si>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</si>
  <si>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</si>
  <si>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</si>
  <si>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</si>
  <si>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</si>
  <si>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</si>
  <si>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</si>
  <si>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</si>
  <si>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</si>
  <si>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</si>
  <si>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</si>
  <si>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</si>
  <si>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</si>
  <si>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</si>
  <si>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</si>
  <si>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</si>
  <si>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</si>
  <si>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</si>
  <si>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</si>
  <si>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</si>
  <si>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</si>
  <si>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</si>
  <si>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</si>
  <si>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</si>
  <si>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</si>
  <si>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</si>
  <si>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</si>
  <si>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</si>
  <si>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</si>
  <si>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</si>
  <si>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</si>
  <si>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</si>
  <si>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</si>
  <si>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</si>
  <si>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</si>
  <si>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</si>
  <si>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</si>
  <si>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</si>
  <si>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</si>
  <si>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</si>
  <si>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</si>
  <si>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</si>
  <si>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</si>
  <si>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</si>
  <si>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</si>
  <si>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</si>
  <si>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</si>
  <si>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</si>
  <si>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</si>
  <si>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</si>
  <si>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</si>
  <si>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</si>
  <si>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</si>
  <si>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</si>
  <si>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</si>
  <si>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</si>
  <si>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</si>
  <si>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</si>
  <si>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</si>
  <si>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</si>
  <si>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</si>
  <si>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</si>
  <si>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</si>
  <si>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</si>
  <si>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</si>
  <si>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</si>
  <si>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</si>
  <si>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</si>
  <si>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</si>
  <si>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</si>
  <si>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</si>
  <si>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</si>
  <si>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</si>
  <si>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</si>
  <si>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</si>
  <si>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</si>
  <si>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</si>
  <si>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</si>
  <si>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</si>
  <si>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</si>
  <si>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</si>
  <si>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</si>
  <si>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</si>
  <si>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</si>
  <si>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</si>
  <si>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</si>
  <si>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</si>
  <si>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</si>
  <si>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</si>
  <si>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</si>
  <si>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</si>
  <si>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</si>
  <si>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</si>
  <si>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</si>
  <si>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</si>
  <si>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</si>
  <si>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</si>
  <si>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</si>
  <si>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</si>
  <si>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</si>
  <si>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</si>
  <si>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</si>
  <si>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</si>
  <si>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</si>
  <si>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</si>
  <si>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</si>
  <si>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</si>
  <si>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</si>
  <si>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</si>
  <si>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</si>
  <si>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</si>
  <si>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</si>
  <si>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</si>
  <si>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</si>
  <si>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</si>
  <si>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</si>
  <si>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</si>
  <si>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</si>
  <si>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</si>
  <si>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</si>
  <si>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</si>
  <si>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</si>
  <si>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</si>
  <si>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</si>
  <si>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</si>
  <si>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</si>
  <si>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</si>
  <si>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</si>
  <si>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</si>
  <si>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</si>
  <si>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</si>
  <si>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</si>
  <si>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</si>
  <si>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</si>
  <si>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</si>
  <si>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</si>
  <si>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</si>
  <si>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</si>
  <si>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</si>
  <si>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</si>
  <si>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</si>
  <si>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</si>
  <si>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</si>
  <si>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</si>
  <si>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</si>
  <si>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</si>
  <si>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</si>
  <si>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</si>
  <si>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</si>
  <si>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</si>
  <si>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</si>
  <si>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</si>
  <si>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</si>
  <si>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</si>
  <si>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</si>
  <si>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</si>
  <si>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</si>
  <si>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</si>
  <si>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</si>
  <si>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</si>
  <si>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</si>
  <si>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</si>
  <si>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</si>
  <si>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</si>
  <si>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</si>
  <si>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</si>
  <si>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</si>
  <si>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</si>
  <si>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</si>
  <si>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</si>
  <si>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</si>
  <si>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</si>
  <si>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</si>
  <si>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</si>
  <si>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</si>
  <si>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</si>
  <si>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</si>
  <si>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</si>
  <si>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</si>
  <si>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</si>
  <si>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</si>
  <si>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</si>
  <si>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</si>
  <si>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</si>
  <si>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</si>
  <si>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</si>
  <si>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</si>
  <si>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</si>
  <si>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</si>
  <si>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</si>
  <si>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</si>
  <si>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</si>
  <si>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</si>
  <si>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</si>
  <si>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</si>
  <si>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</si>
  <si>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</si>
  <si>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</si>
  <si>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</si>
  <si>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</si>
  <si>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</si>
  <si>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</si>
  <si>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</si>
  <si>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</si>
  <si>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</si>
  <si>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</si>
  <si>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</si>
  <si>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</si>
  <si>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</si>
  <si>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</si>
  <si>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</si>
  <si>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</si>
  <si>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</si>
  <si>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</si>
  <si>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</si>
  <si>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</si>
  <si>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</si>
  <si>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</si>
  <si>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</si>
  <si>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</si>
  <si>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</si>
  <si>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</si>
  <si>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</si>
  <si>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</si>
  <si>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</si>
  <si>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</si>
  <si>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</si>
  <si>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</si>
  <si>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</si>
  <si>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</si>
  <si>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</si>
  <si>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</si>
  <si>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</si>
  <si>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</si>
  <si>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</si>
  <si>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</si>
  <si>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</si>
  <si>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</si>
  <si>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</si>
  <si>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</si>
  <si>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</si>
  <si>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</si>
  <si>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</si>
  <si>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</si>
  <si>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</si>
  <si>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</si>
  <si>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</si>
  <si>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</si>
  <si>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</si>
  <si>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</si>
  <si>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</si>
  <si>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</si>
  <si>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</si>
  <si>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</si>
  <si>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</si>
  <si>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</si>
  <si>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</si>
  <si>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</si>
  <si>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</si>
  <si>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</si>
  <si>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</si>
  <si>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</si>
  <si>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</si>
  <si>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</si>
  <si>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</si>
  <si>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</si>
  <si>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</si>
  <si>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</si>
  <si>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</si>
  <si>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</si>
  <si>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</si>
  <si>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</si>
  <si>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</si>
  <si>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</si>
  <si>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</si>
  <si>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</si>
  <si>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</si>
  <si>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</si>
  <si>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</si>
  <si>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</si>
  <si>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</si>
  <si>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</si>
  <si>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</si>
  <si>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</si>
  <si>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</si>
  <si>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</si>
  <si>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</si>
  <si>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</si>
  <si>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</si>
  <si>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</si>
  <si>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</si>
  <si>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</si>
  <si>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</si>
  <si>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</si>
  <si>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</si>
  <si>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</si>
  <si>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</si>
  <si>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</si>
  <si>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</si>
  <si>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</si>
  <si>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</si>
  <si>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</si>
  <si>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</si>
  <si>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</si>
  <si>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</si>
  <si>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</si>
  <si>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</si>
  <si>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</si>
  <si>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</si>
  <si>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</si>
  <si>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</si>
  <si>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</si>
  <si>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</si>
  <si>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</si>
  <si>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</si>
  <si>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</si>
  <si>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</si>
  <si>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</si>
  <si>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</si>
  <si>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</si>
  <si>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</si>
  <si>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</si>
  <si>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</si>
  <si>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</si>
  <si>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</si>
  <si>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</si>
  <si>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</si>
  <si>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</si>
  <si>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</si>
  <si>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</si>
  <si>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</si>
  <si>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</si>
  <si>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</si>
  <si>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</si>
  <si>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</si>
  <si>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</si>
  <si>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</si>
  <si>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</si>
  <si>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</si>
  <si>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</si>
  <si>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</si>
  <si>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</si>
  <si>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</si>
  <si>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</si>
  <si>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</si>
  <si>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</si>
  <si>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</si>
  <si>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</si>
  <si>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</si>
  <si>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</si>
  <si>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</si>
  <si>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</si>
  <si>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</si>
  <si>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</si>
  <si>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</si>
  <si>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</si>
  <si>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</si>
  <si>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</si>
  <si>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</si>
  <si>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</si>
  <si>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</si>
  <si>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</si>
  <si>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</si>
  <si>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</si>
  <si>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</si>
  <si>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</si>
  <si>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</si>
  <si>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</si>
  <si>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</si>
  <si>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</si>
  <si>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</si>
  <si>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</si>
  <si>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</si>
  <si>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</si>
  <si>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</si>
  <si>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</si>
  <si>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</si>
  <si>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</si>
  <si>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</si>
  <si>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</si>
  <si>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</si>
  <si>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</si>
  <si>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</si>
  <si>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</si>
  <si>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</si>
  <si>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</si>
  <si>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</si>
  <si>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</si>
  <si>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</si>
  <si>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</si>
  <si>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</si>
  <si>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</si>
  <si>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</si>
  <si>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</si>
  <si>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</si>
  <si>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</si>
  <si>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</si>
  <si>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</si>
  <si>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</si>
  <si>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</si>
  <si>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</si>
  <si>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</si>
  <si>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</si>
  <si>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</si>
  <si>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</si>
  <si>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</si>
  <si>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</si>
  <si>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</si>
  <si>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</si>
  <si>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</si>
  <si>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</si>
  <si>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</si>
  <si>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</si>
  <si>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</si>
  <si>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</si>
  <si>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</si>
  <si>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</si>
  <si>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</si>
  <si>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</si>
  <si>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</si>
  <si>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</si>
  <si>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</si>
  <si>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</si>
  <si>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</si>
  <si>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</si>
  <si>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</si>
  <si>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</si>
  <si>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</si>
  <si>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</si>
  <si>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</si>
  <si>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</si>
  <si>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</si>
  <si>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</si>
  <si>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</si>
  <si>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</si>
  <si>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</si>
  <si>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</si>
  <si>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</si>
  <si>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</si>
  <si>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</si>
  <si>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</si>
  <si>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</si>
  <si>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</si>
  <si>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</si>
  <si>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</si>
  <si>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</si>
  <si>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</si>
  <si>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</si>
  <si>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</si>
  <si>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</si>
  <si>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</si>
  <si>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</si>
  <si>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</si>
  <si>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</si>
  <si>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</si>
  <si>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</si>
  <si>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</si>
  <si>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</si>
  <si>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</si>
  <si>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</si>
  <si>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</si>
  <si>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</si>
  <si>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</si>
  <si>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</si>
  <si>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</si>
  <si>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</si>
  <si>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</si>
  <si>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</si>
  <si>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</si>
  <si>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</si>
  <si>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</si>
  <si>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</si>
  <si>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</si>
  <si>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</si>
  <si>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</si>
  <si>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</si>
  <si>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</si>
  <si>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</si>
  <si>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</si>
  <si>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</si>
  <si>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</si>
  <si>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</si>
  <si>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</si>
  <si>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</si>
  <si>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</si>
  <si>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</si>
  <si>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</si>
  <si>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</si>
  <si>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</si>
  <si>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</si>
  <si>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</si>
  <si>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</si>
  <si>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</si>
  <si>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</si>
  <si>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</si>
  <si>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</si>
  <si>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</si>
  <si>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</si>
  <si>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</si>
  <si>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</si>
  <si>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</si>
  <si>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</si>
  <si>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</si>
  <si>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</si>
  <si>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</si>
  <si>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</si>
  <si>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</si>
  <si>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</si>
  <si>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</si>
  <si>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</si>
  <si>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</si>
  <si>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</si>
  <si>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</si>
  <si>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</si>
  <si>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</si>
  <si>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</si>
  <si>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</si>
  <si>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</si>
  <si>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</si>
  <si>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</si>
  <si>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</si>
  <si>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</si>
  <si>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</si>
  <si>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</si>
  <si>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</si>
  <si>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</si>
  <si>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</si>
  <si>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</si>
  <si>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</si>
  <si>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</si>
  <si>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</si>
  <si>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</si>
  <si>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</si>
  <si>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</si>
  <si>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</si>
  <si>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</si>
  <si>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</si>
  <si>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</si>
  <si>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</si>
  <si>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</si>
  <si>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</si>
  <si>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</si>
  <si>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</si>
  <si>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</si>
  <si>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</si>
  <si>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</si>
  <si>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</si>
  <si>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</si>
  <si>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</si>
  <si>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</si>
  <si>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</si>
  <si>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</si>
  <si>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</si>
  <si>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</si>
  <si>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</si>
  <si>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</si>
  <si>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</si>
  <si>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</si>
  <si>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</si>
  <si>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</si>
  <si>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</si>
  <si>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</si>
  <si>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</si>
  <si>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</si>
  <si>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</si>
  <si>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</si>
  <si>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</si>
  <si>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</si>
  <si>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</si>
  <si>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</si>
  <si>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</si>
  <si>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</si>
  <si>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</si>
  <si>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</si>
  <si>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</si>
  <si>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</si>
  <si>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</si>
  <si>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</si>
  <si>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</si>
  <si>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</si>
  <si>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</si>
  <si>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</si>
  <si>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</si>
  <si>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</si>
  <si>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</si>
  <si>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</si>
  <si>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</si>
  <si>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</si>
  <si>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</si>
  <si>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</si>
  <si>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</si>
  <si>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</si>
  <si>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</si>
  <si>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</si>
  <si>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</si>
  <si>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</si>
  <si>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</si>
  <si>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</si>
  <si>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</si>
  <si>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</si>
  <si>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</si>
  <si>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</si>
  <si>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</si>
  <si>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</si>
  <si>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</si>
  <si>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</si>
  <si>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</si>
  <si>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</si>
  <si>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</si>
  <si>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</si>
  <si>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</si>
  <si>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</si>
  <si>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</si>
  <si>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</si>
  <si>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</si>
  <si>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</si>
  <si>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</si>
  <si>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</si>
  <si>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</si>
  <si>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</si>
  <si>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</si>
  <si>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</si>
  <si>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</si>
  <si>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</si>
  <si>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</si>
  <si>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</si>
  <si>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</si>
  <si>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</si>
  <si>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</si>
  <si>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</si>
  <si>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</si>
  <si>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</si>
  <si>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</si>
  <si>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</si>
  <si>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</si>
  <si>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</si>
  <si>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</si>
  <si>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</si>
  <si>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</si>
  <si>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</si>
  <si>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</si>
  <si>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</si>
  <si>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</si>
  <si>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</si>
  <si>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</si>
  <si>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</si>
  <si>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</si>
  <si>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</si>
  <si>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</si>
  <si>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</si>
  <si>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</si>
  <si>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</si>
  <si>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</si>
  <si>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</si>
  <si>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</si>
  <si>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</si>
  <si>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</si>
  <si>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</si>
  <si>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</si>
  <si>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</si>
  <si>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</si>
  <si>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</si>
  <si>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</si>
  <si>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</si>
  <si>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</si>
  <si>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</si>
  <si>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</si>
  <si>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</si>
  <si>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</si>
  <si>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</si>
  <si>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</si>
  <si>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</si>
  <si>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</si>
  <si>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</si>
  <si>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</si>
  <si>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</si>
  <si>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</si>
  <si>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</si>
  <si>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</si>
  <si>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</si>
  <si>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</si>
  <si>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</si>
  <si>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</si>
  <si>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</si>
  <si>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</si>
  <si>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</si>
  <si>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</si>
  <si>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</si>
  <si>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</si>
  <si>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</si>
  <si>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</si>
  <si>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</si>
  <si>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</si>
  <si>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</si>
  <si>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</si>
  <si>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</si>
  <si>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</si>
  <si>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</si>
  <si>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</si>
  <si>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</si>
  <si>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</si>
  <si>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</si>
  <si>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</si>
  <si>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</si>
  <si>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</si>
  <si>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</si>
  <si>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</si>
  <si>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</si>
  <si>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</si>
  <si>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</si>
  <si>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</si>
  <si>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</si>
  <si>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</si>
  <si>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</si>
  <si>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</si>
  <si>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</si>
  <si>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</si>
  <si>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</si>
  <si>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</si>
  <si>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</si>
  <si>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</si>
  <si>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</si>
  <si>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</si>
  <si>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</si>
  <si>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</si>
  <si>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</si>
  <si>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</si>
  <si>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</si>
  <si>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</si>
  <si>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</si>
  <si>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</si>
  <si>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</si>
  <si>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</si>
  <si>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</si>
  <si>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</si>
  <si>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</si>
  <si>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</si>
  <si>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</si>
  <si>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</si>
  <si>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</si>
  <si>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</si>
  <si>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</si>
  <si>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</si>
  <si>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</si>
  <si>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</si>
  <si>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</si>
  <si>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</si>
  <si>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</si>
  <si>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</si>
  <si>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</si>
  <si>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</si>
  <si>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</si>
  <si>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</si>
  <si>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</si>
  <si>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</si>
  <si>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</si>
  <si>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</si>
  <si>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</si>
  <si>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</si>
  <si>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</si>
  <si>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</si>
  <si>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</si>
  <si>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</si>
  <si>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</si>
  <si>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</si>
  <si>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</si>
  <si>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</si>
  <si>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</si>
  <si>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</si>
  <si>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</si>
  <si>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</si>
  <si>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</si>
  <si>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</si>
  <si>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</si>
  <si>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</si>
  <si>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</si>
  <si>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</si>
  <si>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</si>
  <si>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</si>
  <si>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</si>
  <si>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</si>
  <si>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</si>
  <si>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</si>
  <si>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</si>
  <si>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</si>
  <si>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</si>
  <si>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</si>
  <si>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</si>
  <si>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</si>
  <si>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</si>
  <si>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</si>
  <si>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</si>
  <si>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</si>
  <si>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</si>
  <si>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</si>
  <si>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</si>
  <si>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</si>
  <si>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</si>
  <si>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</si>
  <si>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</si>
  <si>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</si>
  <si>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</si>
  <si>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</si>
  <si>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</si>
  <si>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</si>
  <si>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</si>
  <si>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</si>
  <si>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</si>
  <si>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</si>
  <si>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</si>
  <si>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</si>
  <si>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</si>
  <si>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</si>
  <si>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</si>
  <si>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</si>
  <si>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</si>
  <si>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</si>
  <si>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</si>
  <si>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</si>
  <si>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</si>
  <si>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</si>
  <si>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</si>
  <si>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</si>
  <si>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</si>
  <si>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</si>
  <si>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</si>
  <si>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</si>
  <si>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</si>
  <si>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</si>
  <si>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</si>
  <si>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</si>
  <si>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</si>
  <si>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</si>
  <si>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</si>
  <si>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</si>
  <si>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</si>
  <si>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</si>
  <si>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</si>
  <si>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</si>
  <si>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</si>
  <si>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</si>
  <si>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</si>
  <si>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</si>
  <si>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</si>
  <si>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</si>
  <si>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</si>
  <si>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</si>
  <si>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</si>
  <si>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</si>
  <si>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</si>
  <si>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</si>
  <si>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</si>
  <si>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</si>
  <si>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</si>
  <si>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</si>
  <si>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</si>
  <si>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</si>
  <si>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</si>
  <si>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</si>
  <si>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</si>
  <si>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</si>
  <si>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</si>
  <si>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</si>
  <si>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</si>
  <si>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</si>
  <si>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</si>
  <si>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</si>
  <si>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</si>
  <si>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</si>
  <si>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</si>
  <si>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</si>
  <si>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</si>
  <si>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</si>
  <si>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</si>
  <si>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</si>
  <si>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</si>
  <si>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</si>
  <si>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</si>
  <si>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</si>
  <si>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</si>
  <si>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</si>
  <si>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</si>
  <si>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</si>
  <si>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</si>
  <si>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</si>
  <si>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</si>
  <si>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</si>
  <si>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</si>
  <si>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</si>
  <si>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</si>
  <si>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</si>
  <si>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</si>
  <si>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</si>
  <si>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</si>
  <si>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</si>
  <si>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</si>
  <si>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</si>
  <si>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</si>
  <si>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</si>
  <si>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</si>
  <si>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</si>
  <si>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</si>
  <si>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</si>
  <si>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</si>
  <si>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</si>
  <si>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</si>
  <si>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</si>
  <si>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</si>
  <si>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</si>
  <si>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</si>
  <si>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</si>
  <si>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</si>
  <si>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</si>
  <si>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</si>
  <si>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</si>
  <si>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</si>
  <si>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</si>
  <si>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</si>
  <si>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</si>
  <si>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</si>
  <si>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</si>
  <si>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</si>
  <si>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</si>
  <si>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</si>
  <si>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</si>
  <si>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</si>
  <si>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</si>
  <si>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</si>
  <si>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</si>
  <si>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</si>
  <si>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</si>
  <si>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</si>
  <si>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</si>
  <si>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</si>
  <si>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</si>
  <si>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</si>
  <si>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</si>
  <si>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</si>
  <si>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</si>
  <si>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</si>
  <si>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</si>
  <si>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</si>
  <si>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</si>
  <si>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</si>
  <si>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</si>
  <si>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</si>
  <si>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</si>
  <si>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</si>
  <si>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</si>
  <si>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</si>
  <si>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</si>
  <si>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</si>
  <si>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</si>
  <si>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</si>
  <si>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</si>
  <si>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</si>
  <si>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</si>
  <si>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</si>
  <si>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</si>
  <si>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</si>
  <si>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</si>
  <si>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</si>
  <si>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</si>
  <si>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</si>
  <si>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</si>
  <si>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</si>
  <si>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</si>
  <si>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</si>
  <si>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</si>
  <si>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</si>
  <si>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</si>
  <si>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</si>
  <si>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</si>
  <si>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</si>
  <si>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</si>
  <si>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</si>
  <si>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</si>
  <si>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</si>
  <si>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</si>
  <si>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</si>
  <si>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</si>
  <si>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</si>
  <si>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</si>
  <si>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</si>
  <si>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</si>
  <si>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</si>
  <si>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</si>
  <si>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</si>
  <si>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</si>
  <si>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</si>
  <si>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</si>
  <si>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</si>
  <si>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</si>
  <si>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</si>
  <si>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</si>
  <si>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</si>
  <si>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</si>
  <si>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</si>
  <si>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</si>
  <si>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</si>
  <si>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</si>
  <si>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</si>
  <si>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</si>
  <si>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</si>
  <si>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</si>
  <si>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</si>
  <si>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</si>
  <si>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</si>
  <si>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</si>
  <si>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</si>
  <si>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</si>
  <si>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</si>
  <si>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</si>
  <si>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</si>
  <si>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</si>
  <si>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</si>
  <si>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</si>
  <si>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</si>
  <si>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</si>
  <si>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</si>
  <si>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</si>
  <si>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</si>
  <si>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</si>
  <si>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</si>
  <si>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</si>
  <si>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</si>
  <si>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</si>
  <si>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</si>
  <si>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</si>
  <si>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</si>
  <si>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</si>
  <si>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</si>
  <si>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</si>
  <si>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</si>
  <si>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</si>
  <si>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</si>
  <si>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</si>
  <si>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</si>
  <si>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</si>
  <si>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</si>
  <si>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</si>
  <si>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</si>
  <si>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</si>
  <si>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</si>
  <si>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</si>
  <si>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</si>
  <si>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</si>
  <si>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</si>
  <si>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</si>
  <si>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</si>
  <si>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</si>
  <si>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</si>
  <si>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</si>
  <si>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</si>
  <si>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</si>
  <si>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</si>
  <si>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</si>
  <si>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</si>
  <si>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</si>
  <si>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</si>
  <si>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</si>
  <si>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</si>
  <si>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</si>
  <si>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</si>
  <si>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</si>
  <si>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</si>
  <si>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</si>
  <si>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</si>
  <si>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</si>
  <si>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</si>
  <si>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</si>
  <si>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</si>
  <si>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</si>
  <si>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</si>
  <si>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</si>
  <si>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</si>
  <si>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</si>
  <si>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</si>
  <si>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</si>
  <si>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</si>
  <si>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</si>
  <si>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</si>
  <si>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</si>
  <si>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</si>
  <si>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</si>
  <si>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</si>
  <si>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</si>
  <si>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</si>
  <si>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</si>
  <si>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</si>
  <si>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</si>
  <si>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</si>
  <si>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</si>
  <si>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</si>
  <si>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</si>
  <si>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</si>
  <si>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</si>
  <si>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</si>
  <si>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</si>
  <si>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</si>
  <si>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</si>
  <si>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</si>
  <si>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</si>
  <si>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</si>
  <si>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</si>
  <si>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</si>
  <si>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</si>
  <si>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</si>
  <si>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</si>
  <si>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</si>
  <si>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</si>
  <si>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</si>
  <si>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</si>
  <si>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</si>
  <si>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</si>
  <si>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</si>
  <si>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</si>
  <si>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</si>
  <si>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</si>
  <si>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</si>
  <si>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</si>
  <si>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</si>
  <si>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</si>
  <si>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</si>
  <si>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</si>
  <si>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</si>
  <si>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</si>
  <si>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</si>
  <si>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</si>
  <si>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</si>
  <si>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</si>
  <si>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</si>
  <si>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</si>
  <si>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</si>
  <si>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</si>
  <si>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</si>
  <si>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</si>
  <si>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</si>
  <si>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</si>
  <si>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</si>
  <si>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</si>
  <si>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</si>
  <si>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</si>
  <si>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</si>
  <si>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</si>
  <si>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</si>
  <si>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</si>
  <si>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</si>
  <si>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</si>
  <si>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</si>
  <si>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</si>
  <si>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</si>
  <si>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</si>
  <si>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</si>
  <si>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</si>
  <si>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</si>
  <si>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</si>
  <si>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</si>
  <si>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</si>
  <si>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</si>
  <si>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</si>
  <si>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</si>
  <si>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</si>
  <si>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</si>
  <si>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</si>
  <si>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</si>
  <si>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</si>
  <si>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</si>
  <si>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</si>
  <si>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</si>
  <si>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</si>
  <si>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</si>
  <si>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</si>
  <si>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</si>
  <si>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</si>
  <si>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</si>
  <si>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</si>
  <si>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</si>
  <si>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</si>
  <si>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</si>
  <si>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</si>
  <si>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</si>
  <si>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</si>
  <si>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</si>
  <si>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</si>
  <si>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</si>
  <si>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</si>
  <si>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</si>
  <si>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</si>
  <si>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</si>
  <si>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</si>
  <si>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</si>
  <si>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</si>
  <si>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</si>
  <si>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</si>
  <si>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</si>
  <si>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</si>
  <si>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</si>
  <si>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</si>
  <si>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</si>
  <si>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</si>
  <si>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</si>
  <si>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</si>
  <si>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</si>
  <si>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</si>
  <si>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</si>
  <si>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</si>
  <si>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</si>
  <si>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</si>
  <si>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</si>
  <si>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</si>
  <si>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</si>
  <si>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</si>
  <si>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</si>
  <si>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</si>
  <si>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</si>
  <si>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</si>
  <si>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</si>
  <si>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</si>
  <si>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</si>
  <si>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</si>
  <si>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</si>
  <si>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</si>
  <si>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</si>
  <si>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</si>
  <si>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</si>
  <si>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</si>
  <si>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</si>
  <si>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</si>
  <si>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</si>
  <si>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</si>
  <si>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</si>
  <si>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</si>
  <si>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</si>
  <si>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</si>
  <si>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</si>
  <si>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</si>
  <si>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</si>
  <si>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</si>
  <si>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</si>
  <si>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</si>
  <si>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</si>
  <si>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</si>
  <si>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</si>
  <si>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</si>
  <si>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</si>
  <si>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</si>
  <si>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</si>
  <si>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</si>
  <si>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</si>
  <si>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</si>
  <si>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</si>
  <si>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</si>
  <si>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</si>
  <si>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</si>
  <si>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</si>
  <si>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</si>
  <si>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</si>
  <si>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</si>
  <si>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</si>
  <si>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</si>
  <si>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</si>
  <si>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</si>
  <si>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</si>
  <si>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</si>
  <si>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</si>
  <si>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</si>
  <si>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</si>
  <si>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</si>
  <si>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</si>
  <si>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</si>
  <si>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</si>
  <si>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</si>
  <si>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</si>
  <si>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</si>
  <si>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</si>
  <si>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</si>
  <si>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</si>
  <si>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</si>
  <si>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</si>
  <si>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</si>
  <si>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</si>
  <si>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</si>
  <si>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</si>
  <si>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</si>
  <si>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</si>
  <si>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</si>
  <si>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</si>
  <si>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</si>
  <si>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</si>
  <si>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</si>
  <si>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</si>
  <si>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</si>
  <si>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</si>
  <si>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</si>
  <si>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</si>
  <si>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</si>
  <si>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</si>
  <si>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</si>
  <si>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</si>
  <si>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</si>
  <si>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</si>
  <si>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</si>
  <si>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</si>
  <si>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</si>
  <si>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</si>
  <si>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</si>
  <si>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</si>
  <si>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</si>
  <si>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</si>
  <si>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</si>
  <si>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</si>
  <si>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</si>
  <si>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</si>
  <si>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</si>
  <si>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</si>
  <si>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</si>
  <si>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</si>
  <si>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</si>
  <si>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</si>
  <si>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</si>
  <si>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</si>
  <si>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</si>
  <si>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</si>
  <si>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</si>
  <si>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</si>
  <si>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</si>
  <si>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</si>
  <si>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</si>
  <si>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</si>
  <si>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</si>
  <si>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</si>
  <si>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</si>
  <si>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</si>
  <si>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</si>
  <si>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</si>
  <si>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</si>
  <si>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</si>
  <si>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</si>
  <si>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</si>
  <si>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</si>
  <si>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</si>
  <si>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</si>
  <si>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</si>
  <si>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</si>
  <si>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</si>
  <si>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</si>
  <si>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</si>
  <si>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</si>
  <si>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</si>
  <si>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</si>
  <si>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</si>
  <si>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</si>
  <si>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</si>
  <si>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</si>
  <si>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</si>
  <si>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</si>
  <si>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</si>
  <si>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</si>
  <si>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</si>
  <si>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</si>
  <si>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</si>
  <si>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</si>
  <si>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</si>
  <si>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</si>
  <si>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</si>
  <si>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</si>
  <si>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</si>
  <si>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</si>
  <si>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</si>
  <si>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</si>
  <si>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</si>
  <si>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</si>
  <si>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</si>
  <si>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</si>
  <si>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</si>
  <si>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</si>
  <si>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</si>
  <si>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</si>
  <si>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</si>
  <si>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</si>
  <si>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</si>
  <si>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</si>
  <si>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</si>
  <si>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</si>
  <si>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</si>
  <si>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</si>
  <si>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</si>
  <si>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</si>
  <si>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</si>
  <si>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</si>
  <si>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</si>
  <si>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</si>
  <si>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</si>
  <si>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</si>
  <si>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</si>
  <si>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</si>
  <si>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</si>
  <si>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</si>
  <si>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</si>
  <si>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</si>
  <si>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</si>
  <si>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</si>
  <si>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</si>
  <si>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</si>
  <si>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</si>
  <si>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</si>
  <si>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</si>
  <si>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</si>
  <si>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</si>
  <si>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</si>
  <si>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</si>
  <si>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</si>
  <si>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</si>
  <si>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</si>
  <si>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</si>
  <si>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</si>
  <si>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</si>
  <si>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</si>
  <si>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</si>
  <si>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</si>
  <si>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</si>
  <si>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</si>
  <si>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</si>
  <si>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</si>
  <si>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</si>
  <si>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</si>
  <si>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</si>
  <si>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</si>
  <si>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</si>
  <si>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</si>
  <si>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</si>
  <si>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</si>
  <si>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</si>
  <si>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</si>
  <si>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</si>
  <si>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</si>
  <si>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</si>
  <si>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</si>
  <si>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</si>
  <si>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</si>
  <si>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</si>
  <si>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</si>
  <si>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</si>
  <si>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</si>
  <si>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</si>
  <si>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</si>
  <si>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</si>
  <si>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</si>
  <si>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</si>
  <si>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</si>
  <si>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</si>
  <si>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</si>
  <si>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</si>
  <si>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</si>
  <si>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</si>
  <si>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</si>
  <si>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</si>
  <si>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</si>
  <si>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</si>
  <si>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</si>
  <si>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</si>
  <si>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</si>
  <si>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</si>
  <si>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</si>
  <si>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</si>
  <si>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</si>
  <si>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</si>
  <si>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</si>
  <si>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</si>
  <si>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</si>
  <si>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</si>
  <si>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</si>
  <si>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</si>
  <si>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</si>
  <si>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</si>
  <si>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</si>
  <si>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</si>
  <si>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</si>
  <si>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</si>
  <si>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</si>
  <si>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</si>
  <si>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</si>
  <si>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</si>
  <si>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</si>
  <si>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</si>
  <si>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</si>
  <si>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</si>
  <si>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</si>
  <si>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</si>
  <si>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</si>
  <si>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</si>
  <si>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</si>
  <si>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</si>
  <si>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</si>
  <si>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</si>
  <si>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</si>
  <si>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</si>
  <si>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</si>
  <si>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</si>
  <si>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</si>
  <si>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</si>
  <si>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</si>
  <si>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</si>
  <si>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</si>
  <si>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</si>
  <si>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</si>
  <si>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</si>
  <si>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</si>
  <si>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</si>
  <si>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</si>
  <si>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</si>
  <si>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</si>
  <si>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</si>
  <si>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</si>
  <si>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</si>
  <si>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</si>
  <si>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</si>
  <si>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</si>
  <si>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</si>
  <si>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</si>
  <si>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</si>
  <si>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</si>
  <si>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</si>
  <si>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</si>
  <si>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</si>
  <si>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</si>
  <si>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</si>
  <si>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</si>
  <si>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</si>
  <si>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</si>
  <si>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</si>
  <si>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</si>
  <si>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</si>
  <si>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</si>
  <si>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</si>
  <si>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</si>
  <si>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</si>
  <si>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</si>
  <si>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</si>
  <si>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</si>
  <si>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</si>
  <si>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</si>
  <si>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</si>
  <si>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</si>
  <si>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</si>
  <si>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</si>
  <si>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</si>
  <si>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</si>
  <si>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</si>
  <si>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</si>
  <si>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</si>
  <si>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</si>
  <si>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</si>
  <si>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</si>
  <si>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</si>
  <si>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</si>
  <si>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</si>
  <si>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</si>
  <si>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</si>
  <si>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</si>
  <si>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</si>
  <si>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</si>
  <si>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</si>
  <si>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</si>
  <si>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</si>
  <si>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</si>
  <si>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</si>
  <si>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</si>
  <si>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</si>
  <si>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</si>
  <si>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</si>
  <si>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</si>
  <si>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</si>
  <si>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</si>
  <si>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</si>
  <si>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</si>
  <si>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</si>
  <si>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</si>
  <si>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</si>
  <si>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</si>
  <si>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</si>
  <si>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</si>
  <si>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</si>
  <si>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</si>
  <si>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</si>
  <si>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</si>
  <si>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</si>
  <si>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</si>
  <si>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</si>
  <si>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</si>
  <si>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</si>
  <si>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</si>
  <si>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</si>
  <si>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</si>
  <si>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</si>
  <si>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</si>
  <si>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</si>
  <si>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</si>
  <si>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</si>
  <si>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</si>
  <si>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</si>
  <si>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</si>
  <si>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</si>
  <si>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</si>
  <si>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</si>
  <si>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</si>
  <si>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</si>
  <si>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</si>
  <si>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</si>
  <si>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</si>
  <si>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</si>
  <si>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</si>
  <si>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</si>
  <si>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</si>
  <si>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</si>
  <si>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</si>
  <si>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</si>
  <si>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</si>
  <si>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</si>
  <si>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</si>
  <si>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</si>
  <si>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</si>
  <si>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</si>
  <si>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</si>
  <si>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</si>
  <si>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</si>
  <si>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</si>
  <si>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</si>
  <si>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</si>
  <si>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</si>
  <si>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</si>
  <si>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</si>
  <si>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</si>
  <si>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</si>
  <si>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</si>
  <si>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</si>
  <si>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</si>
  <si>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</si>
  <si>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</si>
  <si>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</si>
  <si>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</si>
  <si>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</si>
  <si>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</si>
  <si>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</si>
  <si>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</si>
  <si>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</si>
  <si>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</si>
  <si>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</si>
  <si>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</si>
  <si>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</si>
  <si>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</si>
  <si>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</si>
  <si>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</si>
  <si>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</si>
  <si>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</si>
  <si>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</si>
  <si>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</si>
  <si>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</si>
  <si>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</si>
  <si>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</si>
  <si>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</si>
  <si>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</si>
  <si>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</si>
  <si>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</si>
  <si>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</si>
  <si>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</si>
  <si>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</si>
  <si>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</si>
  <si>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</si>
  <si>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</si>
  <si>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</si>
  <si>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</si>
  <si>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</si>
  <si>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</si>
  <si>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</si>
  <si>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</si>
  <si>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</si>
  <si>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</si>
  <si>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</si>
  <si>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</si>
  <si>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</si>
  <si>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</si>
  <si>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</si>
  <si>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</si>
  <si>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</si>
  <si>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</si>
  <si>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</si>
  <si>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</si>
  <si>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</si>
  <si>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</si>
  <si>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</si>
  <si>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</si>
  <si>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</si>
  <si>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</si>
  <si>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</si>
  <si>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</si>
  <si>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</si>
  <si>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</si>
  <si>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</si>
  <si>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</si>
  <si>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</si>
  <si>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</si>
  <si>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</si>
  <si>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</si>
  <si>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</si>
  <si>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</si>
  <si>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</si>
  <si>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</si>
  <si>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</si>
  <si>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</si>
  <si>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</si>
  <si>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</si>
  <si>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</si>
  <si>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</si>
  <si>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</si>
  <si>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</si>
  <si>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</si>
  <si>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</si>
  <si>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</si>
  <si>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</si>
  <si>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</si>
  <si>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</si>
  <si>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</si>
  <si>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</si>
  <si>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</si>
  <si>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</si>
  <si>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</si>
  <si>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</si>
  <si>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</si>
  <si>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</si>
  <si>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</si>
  <si>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</si>
  <si>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</si>
  <si>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</si>
  <si>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</si>
  <si>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</si>
  <si>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</si>
  <si>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</si>
  <si>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</si>
  <si>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</si>
  <si>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</si>
  <si>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</si>
  <si>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</si>
  <si>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</si>
  <si>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</si>
  <si>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</si>
  <si>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</si>
  <si>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</si>
  <si>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</si>
  <si>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</si>
  <si>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</si>
  <si>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</si>
  <si>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</si>
  <si>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</si>
  <si>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</si>
  <si>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</si>
  <si>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</si>
  <si>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</si>
  <si>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</si>
  <si>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</si>
  <si>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</si>
  <si>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</si>
  <si>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</si>
  <si>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</si>
  <si>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</si>
  <si>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</si>
  <si>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</si>
  <si>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</si>
  <si>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</si>
  <si>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</si>
  <si>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</si>
  <si>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</si>
  <si>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</si>
  <si>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</si>
  <si>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</si>
  <si>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</si>
  <si>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</si>
  <si>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</si>
  <si>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</si>
  <si>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</si>
  <si>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</si>
  <si>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</si>
  <si>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</si>
  <si>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</si>
  <si>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</si>
  <si>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</si>
  <si>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</si>
  <si>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</si>
  <si>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</si>
  <si>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</si>
  <si>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</si>
  <si>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</si>
  <si>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</si>
  <si>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</si>
  <si>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</si>
  <si>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</si>
  <si>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</si>
  <si>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</si>
  <si>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</si>
  <si>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</si>
  <si>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</si>
  <si>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</si>
  <si>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</si>
  <si>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</si>
  <si>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</si>
  <si>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</si>
  <si>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</si>
  <si>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</si>
  <si>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</si>
  <si>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</si>
  <si>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</si>
  <si>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</si>
  <si>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</si>
  <si>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</si>
  <si>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</si>
  <si>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</si>
  <si>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</si>
  <si>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</si>
  <si>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</si>
  <si>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</si>
  <si>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</si>
  <si>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</si>
  <si>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</si>
  <si>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</si>
  <si>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</si>
  <si>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</si>
  <si>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</si>
  <si>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</si>
  <si>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</si>
  <si>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</si>
  <si>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</si>
  <si>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</si>
  <si>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</si>
  <si>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</si>
  <si>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</si>
  <si>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</si>
  <si>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</si>
  <si>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</si>
  <si>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</si>
  <si>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</si>
  <si>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</si>
  <si>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</si>
  <si>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</si>
  <si>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</si>
  <si>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</si>
  <si>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</si>
  <si>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</si>
  <si>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</si>
  <si>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</si>
  <si>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</si>
  <si>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</si>
  <si>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</si>
  <si>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</si>
  <si>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</si>
  <si>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</si>
  <si>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</si>
  <si>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</si>
  <si>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</si>
  <si>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</si>
  <si>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</si>
  <si>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</si>
  <si>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</si>
  <si>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</si>
  <si>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</si>
  <si>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</si>
  <si>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</si>
  <si>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</si>
  <si>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</si>
  <si>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</si>
  <si>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</si>
  <si>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</si>
  <si>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</si>
  <si>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</si>
  <si>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</si>
  <si>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</si>
  <si>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</si>
  <si>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</si>
  <si>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</si>
  <si>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</si>
  <si>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</si>
  <si>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</si>
  <si>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</si>
  <si>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</si>
  <si>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</si>
  <si>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</si>
  <si>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</si>
  <si>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</si>
  <si>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</si>
  <si>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</si>
  <si>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</si>
  <si>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</si>
  <si>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</si>
  <si>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</si>
  <si>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</si>
  <si>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</si>
  <si>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</si>
  <si>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</si>
  <si>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</si>
  <si>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</si>
  <si>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</si>
  <si>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</si>
  <si>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</si>
  <si>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</si>
  <si>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</si>
  <si>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</si>
  <si>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</si>
  <si>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</si>
  <si>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</si>
  <si>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</si>
  <si>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</si>
  <si>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</si>
  <si>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</si>
  <si>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</si>
  <si>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</si>
  <si>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</si>
  <si>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</si>
  <si>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</si>
  <si>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</si>
  <si>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</si>
  <si>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</si>
  <si>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</si>
  <si>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</si>
  <si>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</si>
  <si>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</si>
  <si>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</si>
  <si>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</si>
  <si>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</si>
  <si>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</si>
  <si>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</si>
  <si>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</si>
  <si>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</si>
  <si>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</si>
  <si>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</si>
  <si>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</si>
  <si>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</si>
  <si>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</si>
  <si>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</si>
  <si>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</si>
  <si>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</si>
  <si>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</si>
  <si>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</si>
  <si>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</si>
  <si>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</si>
  <si>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</si>
  <si>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</si>
  <si>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</si>
  <si>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</si>
  <si>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</si>
  <si>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</si>
  <si>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</si>
  <si>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</si>
  <si>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</si>
  <si>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</si>
  <si>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</si>
  <si>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</si>
  <si>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</si>
  <si>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</si>
  <si>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</si>
  <si>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</si>
  <si>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</si>
  <si>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</si>
  <si>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</si>
  <si>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</si>
  <si>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</si>
  <si>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</si>
  <si>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</si>
  <si>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</si>
  <si>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</si>
  <si>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</si>
  <si>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</si>
  <si>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</si>
  <si>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</si>
  <si>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</si>
  <si>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</si>
  <si>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</si>
  <si>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</si>
  <si>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</si>
  <si>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</si>
  <si>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</si>
  <si>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</si>
  <si>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</si>
  <si>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</si>
  <si>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</si>
  <si>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</si>
  <si>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</si>
  <si>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</si>
  <si>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</si>
  <si>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</si>
  <si>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</si>
  <si>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</si>
  <si>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</si>
  <si>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</si>
  <si>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</si>
  <si>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</si>
  <si>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</si>
  <si>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</si>
  <si>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</si>
  <si>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</si>
  <si>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</si>
  <si>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</si>
  <si>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</si>
  <si>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</si>
  <si>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</si>
  <si>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</si>
  <si>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</si>
  <si>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</si>
  <si>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</si>
  <si>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</si>
  <si>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</si>
  <si>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</si>
  <si>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</si>
  <si>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</si>
  <si>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</si>
  <si>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</si>
  <si>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</si>
  <si>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</si>
  <si>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</si>
  <si>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</si>
  <si>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</si>
  <si>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</si>
  <si>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</si>
  <si>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</si>
  <si>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</si>
  <si>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</si>
  <si>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</si>
  <si>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</si>
  <si>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</si>
  <si>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</si>
  <si>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</si>
  <si>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</si>
  <si>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</si>
  <si>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</si>
  <si>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</si>
  <si>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</si>
  <si>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</si>
  <si>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</si>
  <si>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</si>
  <si>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</si>
  <si>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</si>
  <si>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</si>
  <si>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</si>
  <si>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</si>
  <si>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</si>
  <si>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</si>
  <si>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</si>
  <si>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</si>
  <si>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</si>
  <si>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</si>
  <si>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</si>
  <si>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</si>
  <si>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</si>
  <si>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</si>
  <si>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</si>
  <si>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</si>
  <si>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</si>
  <si>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</si>
  <si>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</si>
  <si>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</si>
  <si>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</si>
  <si>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</si>
  <si>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</si>
  <si>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</si>
  <si>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</si>
  <si>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</si>
  <si>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</si>
  <si>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</si>
  <si>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</si>
  <si>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</si>
  <si>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</si>
  <si>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</si>
  <si>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</si>
  <si>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</si>
  <si>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</si>
  <si>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</si>
  <si>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</si>
  <si>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</si>
  <si>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</si>
  <si>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</si>
  <si>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</si>
  <si>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</si>
  <si>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</si>
  <si>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</si>
  <si>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</si>
  <si>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</si>
  <si>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</si>
  <si>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</si>
  <si>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</si>
  <si>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</si>
  <si>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</si>
  <si>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</si>
  <si>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</si>
  <si>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</si>
  <si>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</si>
  <si>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</si>
  <si>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</si>
  <si>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</si>
  <si>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</si>
  <si>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</si>
  <si>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</si>
  <si>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</si>
  <si>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</si>
  <si>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</si>
  <si>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</si>
  <si>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</si>
  <si>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</si>
  <si>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</si>
  <si>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</si>
  <si>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</si>
  <si>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</si>
  <si>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</si>
  <si>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</si>
  <si>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</si>
  <si>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</si>
  <si>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</si>
  <si>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</si>
  <si>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</si>
  <si>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</si>
  <si>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</si>
  <si>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</si>
  <si>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</si>
  <si>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</si>
  <si>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</si>
  <si>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</si>
  <si>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</si>
  <si>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</si>
  <si>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</si>
  <si>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</si>
  <si>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</si>
  <si>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</si>
  <si>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</si>
  <si>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</si>
  <si>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</si>
  <si>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</si>
  <si>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</si>
  <si>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</si>
  <si>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</si>
  <si>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</si>
  <si>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</si>
  <si>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</si>
  <si>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</si>
  <si>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</si>
  <si>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</si>
  <si>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</si>
  <si>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</si>
  <si>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</si>
  <si>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</si>
  <si>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</si>
  <si>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</si>
  <si>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</si>
  <si>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</si>
  <si>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</si>
  <si>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</si>
  <si>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</si>
  <si>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</si>
  <si>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</si>
  <si>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</si>
  <si>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</si>
  <si>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</si>
  <si>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</si>
  <si>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</si>
  <si>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</si>
  <si>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</si>
  <si>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</si>
  <si>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</si>
  <si>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</si>
  <si>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</si>
  <si>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</si>
  <si>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</si>
  <si>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</si>
  <si>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</si>
  <si>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</si>
  <si>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</si>
  <si>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</si>
  <si>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</si>
  <si>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</si>
  <si>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</si>
  <si>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</si>
  <si>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</si>
  <si>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</si>
  <si>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</si>
  <si>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</si>
  <si>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</si>
  <si>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</si>
  <si>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</si>
  <si>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</si>
  <si>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</si>
  <si>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</si>
  <si>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</si>
  <si>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</si>
  <si>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</si>
  <si>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</si>
  <si>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</si>
  <si>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</si>
  <si>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</si>
  <si>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</si>
  <si>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</si>
  <si>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</si>
  <si>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</si>
  <si>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</si>
  <si>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</si>
  <si>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</si>
  <si>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</si>
  <si>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</si>
  <si>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</si>
  <si>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</si>
  <si>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</si>
  <si>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</si>
  <si>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</si>
  <si>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</si>
  <si>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</si>
  <si>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</si>
  <si>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</si>
  <si>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</si>
  <si>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</si>
  <si>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</si>
  <si>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</si>
  <si>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</si>
  <si>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</si>
  <si>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</si>
  <si>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</si>
  <si>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</si>
  <si>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</si>
  <si>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</si>
  <si>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</si>
  <si>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</si>
  <si>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</si>
  <si>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</si>
  <si>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</si>
  <si>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</si>
  <si>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</si>
  <si>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</si>
  <si>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</si>
  <si>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</si>
  <si>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</si>
  <si>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</si>
  <si>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</si>
  <si>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</si>
  <si>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</si>
  <si>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</si>
  <si>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</si>
  <si>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</si>
  <si>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</si>
  <si>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</si>
  <si>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</si>
  <si>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</si>
  <si>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</si>
  <si>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</si>
  <si>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</si>
  <si>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</si>
  <si>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</si>
  <si>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</si>
  <si>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</si>
  <si>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</si>
  <si>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</si>
  <si>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</si>
  <si>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</si>
  <si>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</si>
  <si>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</si>
  <si>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</si>
  <si>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</si>
  <si>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</si>
  <si>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</si>
  <si>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</si>
  <si>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</si>
  <si>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</si>
  <si>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</si>
  <si>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</si>
  <si>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</si>
  <si>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</si>
  <si>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</si>
  <si>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</si>
  <si>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</si>
  <si>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</si>
  <si>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</si>
  <si>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</si>
  <si>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</si>
  <si>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</si>
  <si>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</si>
  <si>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</si>
  <si>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</si>
  <si>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</si>
  <si>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</si>
  <si>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</si>
  <si>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</si>
  <si>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</si>
  <si>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</si>
  <si>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</si>
  <si>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</si>
  <si>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</si>
  <si>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</si>
  <si>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</si>
  <si>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</si>
  <si>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</si>
  <si>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</si>
  <si>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</si>
  <si>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</si>
  <si>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</si>
  <si>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</si>
  <si>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</si>
  <si>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</si>
  <si>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</si>
  <si>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</si>
  <si>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</si>
  <si>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</si>
  <si>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</si>
  <si>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</si>
  <si>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</si>
  <si>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</si>
  <si>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</si>
  <si>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</si>
  <si>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</si>
  <si>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</si>
  <si>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</si>
  <si>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</si>
  <si>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</si>
  <si>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</si>
  <si>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</si>
  <si>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</si>
  <si>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</si>
  <si>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</si>
  <si>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</si>
  <si>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</si>
  <si>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</si>
  <si>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</si>
  <si>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</si>
  <si>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</si>
  <si>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</si>
  <si>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</si>
  <si>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</si>
  <si>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</si>
  <si>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</si>
  <si>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</si>
  <si>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</si>
  <si>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</si>
  <si>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</si>
  <si>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</si>
  <si>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</si>
  <si>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</si>
  <si>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</si>
  <si>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</si>
  <si>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</si>
  <si>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</si>
  <si>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</si>
  <si>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</si>
  <si>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</si>
  <si>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</si>
  <si>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</si>
  <si>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</si>
  <si>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</si>
  <si>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</si>
  <si>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</si>
  <si>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</si>
  <si>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</si>
  <si>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</si>
  <si>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</si>
  <si>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</si>
  <si>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</si>
  <si>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</si>
  <si>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</si>
  <si>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</si>
  <si>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</si>
  <si>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</si>
  <si>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</si>
  <si>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</si>
  <si>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</si>
  <si>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</si>
  <si>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</si>
  <si>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</si>
  <si>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</si>
  <si>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</si>
  <si>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</si>
  <si>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</si>
  <si>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</si>
  <si>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</si>
  <si>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</si>
  <si>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</si>
  <si>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</si>
  <si>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</si>
  <si>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</si>
  <si>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</si>
  <si>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</si>
  <si>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</si>
  <si>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</si>
  <si>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</si>
  <si>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</si>
  <si>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</si>
  <si>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</si>
  <si>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</si>
  <si>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</si>
  <si>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</si>
  <si>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</si>
  <si>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</si>
  <si>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</si>
  <si>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</si>
  <si>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</si>
  <si>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</si>
  <si>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</si>
  <si>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</si>
  <si>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</si>
  <si>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</si>
  <si>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</si>
  <si>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</si>
  <si>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</si>
  <si>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</si>
  <si>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</si>
  <si>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</si>
  <si>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</si>
  <si>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</si>
  <si>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</si>
  <si>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</si>
  <si>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</si>
  <si>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</si>
  <si>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</si>
  <si>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</si>
  <si>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</si>
  <si>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</si>
  <si>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</si>
  <si>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</si>
  <si>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</si>
  <si>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</si>
  <si>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</si>
  <si>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</si>
  <si>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</si>
  <si>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</si>
  <si>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</si>
  <si>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</si>
  <si>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</si>
  <si>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</si>
  <si>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</si>
  <si>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</si>
  <si>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</si>
  <si>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</si>
  <si>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</si>
  <si>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</si>
  <si>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</si>
  <si>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</si>
  <si>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</si>
  <si>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</si>
  <si>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</si>
  <si>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</si>
  <si>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</si>
  <si>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</si>
  <si>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</si>
  <si>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</si>
  <si>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</si>
  <si>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</si>
  <si>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</si>
  <si>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</si>
  <si>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</si>
  <si>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</si>
  <si>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</si>
  <si>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</si>
  <si>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</si>
  <si>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</si>
  <si>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</si>
  <si>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</si>
  <si>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</si>
  <si>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</si>
  <si>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</si>
  <si>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</si>
  <si>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</si>
  <si>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</si>
  <si>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</si>
  <si>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</si>
  <si>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</si>
  <si>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</si>
  <si>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</si>
  <si>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</si>
  <si>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</si>
  <si>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</si>
  <si>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</si>
  <si>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</si>
  <si>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</si>
  <si>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</si>
  <si>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</si>
  <si>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</si>
  <si>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</si>
  <si>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</si>
  <si>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</si>
  <si>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</si>
  <si>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</si>
  <si>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</si>
  <si>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</si>
  <si>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</si>
  <si>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</si>
  <si>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</si>
  <si>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</si>
  <si>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</si>
  <si>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</si>
  <si>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</si>
  <si>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</si>
  <si>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</si>
  <si>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</si>
  <si>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</si>
  <si>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</si>
  <si>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</si>
  <si>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</si>
  <si>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</si>
  <si>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</si>
  <si>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</si>
  <si>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</si>
  <si>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</si>
  <si>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</si>
  <si>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</si>
  <si>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</si>
  <si>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</si>
  <si>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</si>
  <si>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</si>
  <si>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</si>
  <si>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</si>
  <si>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</si>
  <si>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</si>
  <si>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</si>
  <si>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</si>
  <si>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</si>
  <si>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</si>
  <si>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</si>
  <si>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</si>
  <si>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</si>
  <si>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</si>
  <si>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</si>
  <si>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</si>
  <si>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</si>
  <si>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</si>
  <si>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</si>
  <si>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</si>
  <si>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</si>
  <si>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</si>
  <si>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</si>
  <si>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</si>
  <si>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</si>
  <si>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</si>
  <si>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</si>
  <si>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</si>
  <si>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</si>
  <si>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</si>
  <si>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</si>
  <si>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</si>
  <si>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</si>
  <si>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</si>
  <si>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</si>
  <si>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</si>
  <si>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</si>
  <si>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</si>
  <si>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</si>
  <si>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</si>
  <si>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</si>
  <si>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</si>
  <si>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</si>
  <si>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</si>
  <si>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</si>
  <si>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</si>
  <si>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</si>
  <si>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</si>
  <si>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</si>
  <si>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</si>
  <si>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</si>
  <si>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</si>
  <si>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</si>
  <si>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</si>
  <si>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</si>
  <si>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</si>
  <si>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</si>
  <si>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</si>
  <si>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</si>
  <si>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</si>
  <si>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</si>
  <si>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</si>
  <si>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</si>
  <si>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</si>
  <si>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</si>
  <si>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</si>
  <si>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</si>
  <si>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</si>
  <si>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</si>
  <si>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</si>
  <si>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</si>
  <si>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</si>
  <si>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</si>
  <si>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</si>
  <si>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</si>
  <si>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</si>
  <si>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</si>
  <si>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</si>
  <si>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</si>
  <si>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</si>
  <si>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</si>
  <si>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</si>
  <si>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</si>
  <si>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</si>
  <si>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</si>
  <si>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</si>
  <si>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</si>
  <si>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</si>
  <si>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</si>
  <si>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</si>
  <si>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</si>
  <si>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</si>
  <si>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</si>
  <si>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</si>
  <si>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</si>
  <si>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</si>
  <si>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</si>
  <si>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</si>
  <si>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</si>
  <si>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</si>
  <si>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</si>
  <si>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</si>
  <si>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</si>
  <si>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</si>
  <si>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</si>
  <si>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</si>
  <si>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</si>
  <si>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</si>
  <si>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</si>
  <si>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</si>
  <si>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</si>
  <si>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</si>
  <si>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</si>
  <si>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</si>
  <si>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</si>
  <si>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</si>
  <si>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</si>
  <si>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</si>
  <si>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</si>
  <si>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</si>
  <si>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</si>
  <si>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</si>
  <si>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</si>
  <si>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</si>
  <si>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</si>
  <si>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</si>
  <si>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</si>
  <si>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</si>
  <si>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</si>
  <si>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</si>
  <si>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</si>
  <si>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</si>
  <si>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</si>
  <si>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</si>
  <si>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</si>
  <si>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</si>
  <si>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</si>
  <si>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</si>
  <si>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</si>
  <si>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</si>
  <si>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</si>
  <si>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</si>
  <si>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</si>
  <si>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</si>
  <si>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</si>
  <si>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</si>
  <si>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</si>
  <si>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</si>
  <si>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</si>
  <si>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</si>
  <si>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</si>
  <si>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</si>
  <si>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</si>
  <si>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</si>
  <si>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</si>
  <si>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</si>
  <si>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</si>
  <si>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</si>
  <si>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</si>
  <si>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</si>
  <si>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</si>
  <si>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</si>
  <si>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</si>
  <si>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</si>
  <si>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</si>
  <si>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</si>
  <si>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</si>
  <si>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</si>
  <si>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</si>
  <si>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</si>
  <si>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</si>
  <si>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</si>
  <si>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</si>
  <si>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</si>
  <si>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</si>
  <si>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</si>
  <si>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</si>
  <si>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</si>
  <si>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</si>
  <si>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</si>
  <si>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</si>
  <si>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</si>
  <si>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</si>
  <si>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</si>
  <si>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</si>
  <si>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</si>
  <si>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</si>
  <si>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</si>
  <si>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</si>
  <si>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</si>
  <si>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</si>
  <si>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</si>
  <si>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</si>
  <si>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</si>
  <si>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</si>
  <si>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</si>
  <si>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</si>
  <si>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</si>
  <si>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</si>
  <si>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</si>
  <si>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</si>
  <si>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</si>
  <si>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</si>
  <si>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</si>
  <si>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</si>
  <si>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</si>
  <si>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</si>
  <si>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</si>
  <si>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</si>
  <si>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</si>
  <si>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</si>
  <si>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</si>
  <si>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</si>
  <si>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</si>
  <si>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</si>
  <si>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</si>
  <si>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</si>
  <si>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</si>
  <si>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</si>
  <si>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</si>
  <si>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</si>
  <si>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</si>
  <si>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</si>
  <si>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</si>
  <si>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</si>
  <si>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</si>
  <si>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</si>
  <si>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</si>
  <si>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</si>
  <si>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</si>
  <si>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</si>
  <si>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</si>
  <si>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</si>
  <si>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</si>
  <si>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</si>
  <si>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</si>
  <si>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</si>
  <si>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</si>
  <si>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</si>
  <si>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</si>
  <si>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</si>
  <si>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</si>
  <si>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</si>
  <si>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</si>
  <si>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</si>
  <si>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</si>
  <si>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</si>
  <si>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</si>
  <si>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</si>
  <si>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</si>
  <si>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</si>
  <si>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</si>
  <si>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</si>
  <si>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</si>
  <si>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</si>
  <si>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</si>
  <si>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</si>
  <si>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</si>
  <si>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</si>
  <si>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</si>
  <si>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</si>
  <si>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</si>
  <si>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</si>
  <si>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</si>
  <si>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</si>
  <si>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</si>
  <si>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</si>
  <si>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</si>
  <si>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</si>
  <si>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</si>
  <si>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</si>
  <si>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</si>
  <si>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</si>
  <si>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</si>
  <si>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</si>
  <si>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</si>
  <si>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</si>
  <si>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</si>
  <si>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</si>
  <si>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</si>
  <si>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</si>
  <si>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</si>
  <si>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</si>
  <si>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</si>
  <si>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</si>
  <si>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</si>
  <si>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</si>
  <si>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</si>
  <si>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</si>
  <si>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</si>
  <si>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</si>
  <si>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</si>
  <si>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</si>
  <si>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</si>
  <si>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</si>
  <si>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</si>
  <si>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</si>
  <si>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</si>
  <si>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</si>
  <si>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</si>
  <si>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</si>
  <si>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</si>
  <si>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</si>
  <si>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</si>
  <si>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</si>
  <si>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</si>
  <si>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</si>
  <si>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</si>
  <si>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</si>
  <si>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</si>
  <si>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</si>
  <si>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</si>
  <si>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</si>
  <si>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</si>
  <si>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</si>
  <si>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</si>
  <si>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</si>
  <si>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</si>
  <si>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</si>
  <si>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</si>
  <si>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</si>
  <si>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</si>
  <si>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</si>
  <si>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</si>
  <si>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</si>
  <si>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</si>
  <si>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</si>
  <si>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</si>
  <si>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</si>
  <si>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</si>
  <si>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</si>
  <si>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</si>
  <si>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</si>
  <si>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</si>
  <si>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</si>
  <si>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</si>
  <si>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</si>
  <si>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</si>
  <si>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</si>
  <si>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</si>
  <si>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</si>
  <si>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</si>
  <si>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</si>
  <si>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</si>
  <si>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</si>
  <si>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</si>
  <si>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</si>
  <si>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</si>
  <si>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</si>
  <si>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</si>
  <si>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</si>
  <si>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</si>
  <si>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</si>
  <si>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</si>
  <si>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</si>
  <si>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</si>
  <si>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</si>
  <si>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</si>
  <si>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</si>
  <si>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</si>
  <si>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</si>
  <si>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</si>
  <si>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</si>
  <si>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</si>
  <si>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</si>
  <si>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</si>
  <si>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</si>
  <si>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</si>
  <si>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</si>
  <si>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</si>
  <si>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</si>
  <si>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</si>
  <si>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</si>
  <si>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</si>
  <si>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</si>
  <si>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</si>
  <si>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</si>
  <si>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</si>
  <si>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</si>
  <si>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</si>
  <si>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</si>
  <si>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</si>
  <si>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</si>
  <si>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</si>
  <si>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</si>
  <si>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</si>
  <si>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</si>
  <si>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</si>
  <si>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</si>
  <si>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</si>
  <si>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</si>
  <si>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</si>
  <si>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</si>
  <si>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</si>
  <si>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</si>
  <si>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</si>
  <si>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</si>
  <si>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</si>
  <si>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</si>
  <si>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</si>
  <si>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</si>
  <si>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</si>
  <si>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</si>
  <si>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</si>
  <si>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</si>
  <si>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</si>
  <si>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</si>
  <si>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</si>
  <si>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</si>
  <si>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</si>
  <si>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</si>
  <si>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</si>
  <si>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</si>
  <si>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</si>
  <si>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</si>
  <si>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</si>
  <si>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</si>
  <si>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</si>
  <si>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</si>
  <si>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</si>
  <si>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</si>
  <si>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</si>
  <si>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</si>
  <si>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</si>
  <si>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</si>
  <si>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</si>
  <si>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</si>
  <si>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</si>
  <si>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</si>
  <si>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</si>
  <si>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</si>
  <si>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</si>
  <si>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</si>
  <si>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</si>
  <si>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</si>
  <si>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</si>
  <si>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</si>
  <si>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</si>
  <si>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</si>
  <si>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</si>
  <si>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</si>
  <si>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</si>
  <si>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</si>
  <si>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</si>
  <si>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</si>
  <si>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</si>
  <si>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</si>
  <si>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</si>
  <si>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</si>
  <si>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</si>
  <si>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</si>
  <si>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</si>
  <si>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</si>
  <si>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</si>
  <si>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</si>
  <si>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</si>
  <si>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</si>
  <si>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</si>
  <si>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</si>
  <si>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</si>
  <si>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</si>
  <si>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</si>
  <si>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</si>
  <si>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</si>
  <si>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</si>
  <si>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</si>
  <si>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</si>
  <si>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</si>
  <si>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</si>
  <si>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</si>
  <si>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</si>
  <si>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</si>
  <si>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</si>
  <si>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</si>
  <si>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</si>
  <si>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</si>
  <si>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</si>
  <si>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</si>
  <si>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</si>
  <si>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</si>
  <si>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</si>
  <si>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</si>
  <si>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</si>
  <si>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</si>
  <si>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</si>
  <si>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</si>
  <si>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</si>
  <si>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</si>
  <si>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</si>
  <si>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</si>
  <si>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</si>
  <si>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</si>
  <si>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</si>
  <si>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</si>
  <si>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</si>
  <si>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</si>
  <si>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</si>
  <si>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</si>
  <si>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</si>
  <si>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</si>
  <si>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</si>
  <si>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</si>
  <si>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</si>
  <si>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</si>
  <si>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</si>
  <si>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</si>
  <si>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</si>
  <si>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</si>
  <si>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</si>
  <si>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</si>
  <si>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</si>
  <si>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</si>
  <si>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</si>
  <si>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</si>
  <si>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</si>
  <si>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</si>
  <si>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</si>
  <si>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</si>
  <si>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</si>
  <si>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</si>
  <si>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</si>
  <si>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</si>
  <si>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</si>
  <si>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</si>
  <si>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</si>
  <si>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</si>
  <si>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</si>
  <si>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</si>
  <si>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</si>
  <si>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</si>
  <si>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</si>
  <si>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</si>
  <si>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</si>
  <si>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</si>
  <si>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</si>
  <si>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</si>
  <si>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</si>
  <si>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</si>
  <si>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</si>
  <si>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</si>
  <si>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</si>
  <si>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</si>
  <si>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</si>
  <si>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</si>
  <si>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</si>
  <si>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</si>
  <si>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</si>
  <si>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</si>
  <si>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</si>
  <si>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</si>
  <si>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</si>
  <si>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</si>
  <si>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</si>
  <si>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</si>
  <si>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</si>
  <si>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</si>
  <si>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</si>
  <si>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</si>
  <si>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</si>
  <si>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</si>
  <si>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</si>
  <si>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</si>
  <si>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</si>
  <si>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</si>
  <si>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</si>
  <si>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</si>
  <si>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</si>
  <si>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</si>
  <si>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</si>
  <si>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</si>
  <si>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</si>
  <si>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</si>
  <si>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</si>
  <si>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</si>
  <si>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</si>
  <si>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</si>
  <si>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</si>
  <si>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</si>
  <si>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</si>
  <si>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</si>
  <si>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</si>
  <si>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</si>
  <si>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</si>
  <si>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</si>
  <si>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</si>
  <si>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</si>
  <si>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</si>
  <si>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</si>
  <si>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</si>
  <si>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</si>
  <si>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</si>
  <si>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</si>
  <si>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</si>
  <si>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</si>
  <si>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</si>
  <si>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</si>
  <si>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</si>
  <si>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</si>
  <si>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</si>
  <si>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</si>
  <si>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</si>
  <si>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</si>
  <si>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</si>
  <si>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</si>
  <si>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</si>
  <si>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</si>
  <si>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</si>
  <si>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</si>
  <si>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</si>
  <si>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</si>
  <si>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</si>
  <si>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</si>
  <si>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</si>
  <si>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</si>
  <si>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</si>
  <si>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</si>
  <si>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</si>
  <si>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</si>
  <si>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</si>
  <si>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</si>
  <si>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</si>
  <si>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</si>
  <si>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</si>
  <si>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</si>
  <si>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</si>
  <si>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</si>
  <si>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</si>
  <si>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</si>
  <si>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</si>
  <si>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</si>
  <si>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</si>
  <si>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</si>
  <si>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</si>
  <si>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</si>
  <si>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</si>
  <si>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</si>
  <si>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</si>
  <si>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</si>
  <si>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</si>
  <si>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</si>
  <si>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</si>
  <si>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</si>
  <si>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</si>
  <si>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</si>
  <si>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</si>
  <si>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</si>
  <si>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</si>
  <si>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</si>
  <si>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</si>
  <si>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</si>
  <si>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</si>
  <si>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</si>
  <si>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</si>
  <si>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</si>
  <si>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</si>
  <si>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</si>
  <si>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</si>
  <si>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</si>
  <si>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</si>
  <si>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</si>
  <si>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</si>
  <si>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</si>
  <si>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</si>
  <si>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</si>
  <si>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</si>
  <si>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</si>
  <si>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</si>
  <si>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</si>
  <si>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</si>
  <si>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</si>
  <si>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</si>
  <si>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</si>
  <si>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</si>
  <si>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</si>
  <si>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</si>
  <si>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</si>
  <si>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</si>
  <si>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</si>
  <si>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</si>
  <si>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</si>
  <si>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</si>
  <si>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</si>
  <si>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</si>
  <si>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</si>
  <si>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</si>
  <si>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</si>
  <si>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</si>
  <si>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</si>
  <si>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</si>
  <si>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</si>
  <si>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</si>
  <si>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</si>
  <si>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</si>
  <si>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</si>
  <si>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</si>
  <si>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</si>
  <si>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</si>
  <si>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</si>
  <si>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</si>
  <si>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</si>
  <si>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</si>
  <si>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</si>
  <si>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</si>
  <si>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</si>
  <si>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</si>
  <si>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</si>
  <si>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</si>
  <si>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</si>
  <si>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</si>
  <si>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</si>
  <si>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</si>
  <si>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</si>
  <si>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</si>
  <si>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</si>
  <si>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</si>
  <si>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</si>
  <si>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</si>
  <si>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</si>
  <si>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</si>
  <si>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</si>
  <si>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</si>
  <si>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</si>
  <si>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</si>
  <si>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</si>
  <si>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</si>
  <si>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</si>
  <si>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</si>
  <si>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</si>
  <si>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</si>
  <si>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</si>
  <si>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</si>
  <si>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</si>
  <si>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</si>
  <si>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</si>
  <si>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</si>
  <si>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</si>
  <si>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</si>
  <si>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</si>
  <si>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</si>
  <si>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</si>
  <si>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</si>
  <si>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</si>
  <si>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</si>
  <si>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</si>
  <si>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</si>
  <si>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</si>
  <si>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</si>
  <si>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</si>
  <si>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</si>
  <si>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</si>
  <si>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</si>
  <si>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</si>
  <si>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</si>
  <si>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</si>
  <si>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</si>
  <si>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</si>
  <si>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</si>
  <si>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</si>
  <si>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</si>
  <si>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</si>
  <si>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</si>
  <si>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</si>
  <si>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</si>
  <si>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</si>
  <si>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</si>
  <si>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</si>
  <si>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</si>
  <si>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</si>
  <si>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</si>
  <si>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</si>
  <si>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</si>
  <si>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</si>
  <si>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</si>
  <si>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</si>
  <si>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</si>
  <si>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</si>
  <si>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</si>
  <si>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</si>
  <si>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</si>
  <si>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</si>
  <si>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</si>
  <si>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</si>
  <si>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</si>
  <si>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</si>
  <si>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</si>
  <si>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</si>
  <si>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</si>
  <si>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</si>
  <si>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</si>
  <si>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</si>
  <si>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</si>
  <si>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</si>
  <si>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</si>
  <si>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</si>
  <si>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</si>
  <si>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</si>
  <si>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</si>
  <si>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</si>
  <si>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</si>
  <si>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</si>
  <si>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</si>
  <si>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</si>
  <si>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</si>
  <si>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</si>
  <si>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</si>
  <si>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</si>
  <si>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</si>
  <si>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</si>
  <si>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</si>
  <si>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</si>
  <si>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</si>
  <si>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</si>
  <si>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</si>
  <si>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</si>
  <si>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</si>
  <si>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</si>
  <si>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</si>
  <si>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</si>
  <si>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</si>
  <si>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</si>
  <si>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</si>
  <si>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</si>
  <si>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</si>
  <si>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</si>
  <si>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</si>
  <si>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</si>
  <si>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</si>
  <si>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</si>
  <si>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</si>
  <si>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</si>
  <si>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</si>
  <si>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</si>
  <si>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</si>
  <si>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</si>
  <si>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</si>
  <si>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</si>
  <si>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</si>
  <si>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</si>
  <si>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</si>
  <si>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</si>
  <si>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</si>
  <si>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</si>
  <si>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</si>
  <si>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</si>
  <si>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</si>
  <si>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</si>
  <si>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</si>
  <si>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</si>
  <si>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</si>
  <si>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</si>
  <si>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</si>
  <si>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</si>
  <si>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</si>
  <si>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</si>
  <si>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</si>
  <si>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</si>
  <si>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</si>
  <si>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</si>
  <si>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</si>
  <si>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</si>
  <si>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</si>
  <si>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</si>
  <si>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</si>
  <si>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</si>
  <si>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</si>
  <si>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</si>
  <si>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</si>
  <si>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</si>
  <si>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</si>
  <si>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</si>
  <si>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</si>
  <si>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</si>
  <si>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</si>
  <si>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</si>
  <si>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</si>
  <si>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</si>
  <si>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</si>
  <si>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</si>
  <si>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</si>
  <si>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</si>
  <si>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</si>
  <si>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</si>
  <si>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</si>
  <si>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</si>
  <si>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</si>
  <si>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</si>
  <si>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</si>
  <si>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</si>
  <si>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</si>
  <si>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</si>
  <si>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</si>
  <si>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</si>
  <si>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</si>
  <si>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</si>
  <si>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</si>
  <si>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</si>
  <si>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</si>
  <si>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</si>
  <si>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</si>
  <si>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</si>
  <si>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</si>
  <si>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</si>
  <si>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</si>
  <si>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</si>
  <si>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</si>
  <si>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</si>
  <si>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</si>
  <si>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</si>
  <si>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</si>
  <si>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</si>
  <si>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</si>
  <si>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</si>
  <si>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</si>
  <si>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</si>
  <si>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</si>
  <si>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</si>
  <si>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</si>
  <si>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</si>
  <si>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</si>
  <si>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</si>
  <si>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</si>
  <si>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</si>
  <si>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</si>
  <si>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</si>
  <si>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</si>
  <si>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</si>
  <si>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</si>
  <si>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</si>
  <si>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</si>
  <si>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</si>
  <si>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</si>
  <si>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</si>
  <si>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</si>
  <si>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</si>
  <si>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</si>
  <si>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</si>
  <si>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</si>
  <si>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</si>
  <si>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</si>
  <si>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</si>
  <si>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</si>
  <si>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</si>
  <si>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</si>
  <si>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</si>
  <si>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</si>
  <si>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</si>
  <si>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</si>
  <si>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</si>
  <si>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</si>
  <si>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</si>
  <si>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</si>
  <si>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</si>
  <si>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</si>
  <si>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</si>
  <si>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</si>
  <si>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</si>
  <si>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</si>
  <si>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</si>
  <si>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</si>
  <si>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</si>
  <si>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</si>
  <si>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</si>
  <si>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</si>
  <si>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</si>
  <si>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</si>
  <si>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</si>
  <si>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</si>
  <si>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</si>
  <si>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</si>
  <si>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</si>
  <si>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</si>
  <si>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</si>
  <si>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</si>
  <si>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</si>
  <si>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</si>
  <si>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</si>
  <si>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</si>
  <si>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</si>
  <si>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</si>
  <si>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</si>
  <si>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</si>
  <si>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</si>
  <si>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</si>
  <si>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</si>
  <si>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</si>
  <si>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</si>
  <si>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</si>
  <si>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</si>
  <si>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</si>
  <si>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</si>
  <si>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</si>
  <si>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</si>
  <si>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</si>
  <si>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</si>
  <si>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</si>
  <si>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</si>
  <si>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</si>
  <si>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</si>
  <si>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</si>
  <si>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</si>
  <si>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</si>
  <si>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</si>
  <si>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</si>
  <si>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</si>
  <si>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</si>
  <si>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</si>
  <si>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</si>
  <si>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</si>
  <si>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</si>
  <si>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</si>
  <si>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</si>
  <si>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</si>
  <si>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</si>
  <si>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</si>
  <si>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</si>
  <si>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</si>
  <si>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</si>
  <si>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</si>
  <si>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</si>
  <si>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</si>
  <si>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</si>
  <si>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</si>
  <si>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</si>
  <si>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</si>
  <si>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</si>
  <si>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</si>
  <si>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</si>
  <si>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</si>
  <si>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</si>
  <si>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</si>
  <si>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</si>
  <si>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</si>
  <si>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</si>
  <si>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</si>
  <si>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</si>
  <si>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</si>
  <si>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</si>
  <si>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</si>
  <si>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</si>
  <si>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</si>
  <si>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</si>
  <si>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</si>
  <si>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</si>
  <si>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</si>
  <si>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</si>
  <si>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</si>
  <si>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</si>
  <si>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</si>
  <si>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</si>
  <si>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</si>
  <si>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</si>
  <si>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</si>
  <si>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</si>
  <si>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</si>
  <si>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</si>
  <si>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</si>
  <si>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</si>
  <si>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</si>
  <si>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</si>
  <si>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</si>
  <si>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</si>
  <si>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</si>
  <si>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</si>
  <si>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</si>
  <si>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</si>
  <si>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</si>
  <si>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</si>
  <si>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</si>
  <si>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</si>
  <si>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</si>
  <si>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</si>
  <si>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</si>
  <si>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</si>
  <si>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</si>
  <si>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</si>
  <si>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</si>
  <si>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</si>
  <si>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</si>
  <si>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</si>
  <si>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</si>
  <si>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</si>
  <si>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</si>
  <si>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</si>
  <si>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</si>
  <si>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</si>
  <si>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</si>
  <si>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</si>
  <si>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</si>
  <si>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</si>
  <si>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</si>
  <si>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</si>
  <si>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</si>
  <si>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</si>
  <si>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</si>
  <si>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</si>
  <si>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</si>
  <si>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</si>
  <si>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</si>
  <si>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</si>
  <si>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</si>
  <si>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</si>
  <si>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</si>
  <si>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</si>
  <si>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</si>
  <si>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</si>
  <si>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</si>
  <si>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</si>
  <si>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</si>
  <si>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</si>
  <si>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</si>
  <si>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</si>
  <si>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</si>
  <si>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</si>
  <si>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</si>
  <si>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</si>
  <si>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</si>
  <si>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</si>
  <si>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</si>
  <si>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</si>
  <si>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</si>
  <si>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</si>
  <si>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</si>
  <si>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</si>
  <si>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</si>
  <si>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</si>
  <si>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</si>
  <si>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</si>
  <si>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</si>
  <si>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</si>
  <si>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</si>
  <si>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</si>
  <si>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</si>
  <si>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</si>
  <si>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</si>
  <si>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</si>
  <si>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</si>
  <si>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</si>
  <si>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</si>
  <si>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</si>
  <si>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</si>
  <si>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</si>
  <si>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</si>
  <si>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</si>
  <si>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</si>
  <si>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</si>
  <si>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</si>
  <si>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</si>
  <si>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</si>
  <si>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</si>
  <si>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</si>
  <si>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</si>
  <si>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</si>
  <si>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</si>
  <si>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</si>
  <si>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</si>
  <si>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</si>
  <si>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</si>
  <si>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</si>
  <si>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</si>
  <si>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</si>
  <si>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</si>
  <si>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</si>
  <si>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</si>
  <si>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</si>
  <si>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</si>
  <si>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</si>
  <si>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</si>
  <si>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</si>
  <si>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</si>
  <si>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</si>
  <si>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</si>
  <si>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</si>
  <si>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</si>
  <si>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</si>
  <si>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</si>
  <si>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</si>
  <si>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</si>
  <si>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</si>
  <si>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</si>
  <si>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</si>
  <si>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</si>
  <si>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</si>
  <si>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</si>
  <si>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</si>
  <si>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</si>
  <si>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</si>
  <si>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</si>
  <si>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</si>
  <si>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</si>
  <si>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</si>
  <si>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</si>
  <si>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</si>
  <si>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</si>
  <si>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</si>
  <si>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</si>
  <si>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</si>
  <si>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</si>
  <si>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</si>
  <si>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</si>
  <si>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</si>
  <si>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</si>
  <si>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</si>
  <si>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</si>
  <si>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</si>
  <si>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</si>
  <si>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</si>
  <si>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</si>
  <si>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</si>
  <si>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</si>
  <si>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</si>
  <si>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</si>
  <si>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</si>
  <si>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</si>
  <si>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</si>
  <si>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</si>
  <si>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</si>
  <si>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</si>
  <si>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</si>
  <si>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</si>
  <si>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</si>
  <si>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</si>
  <si>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</si>
  <si>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</si>
  <si>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</si>
  <si>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</si>
  <si>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</si>
  <si>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</si>
  <si>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</si>
  <si>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</si>
  <si>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</si>
  <si>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</si>
  <si>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</si>
  <si>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</si>
  <si>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</si>
  <si>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</si>
  <si>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</si>
  <si>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</si>
  <si>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</si>
  <si>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</si>
  <si>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</si>
  <si>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</si>
  <si>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</si>
  <si>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</si>
  <si>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</si>
  <si>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</si>
  <si>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</si>
  <si>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</si>
  <si>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</si>
  <si>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</si>
  <si>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</si>
  <si>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</si>
  <si>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</si>
  <si>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</si>
  <si>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</si>
  <si>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</si>
  <si>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</si>
  <si>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</si>
  <si>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</si>
  <si>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</si>
  <si>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</si>
  <si>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</si>
  <si>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</si>
  <si>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</si>
  <si>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</si>
  <si>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</si>
  <si>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</si>
  <si>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</si>
  <si>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</si>
  <si>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</si>
  <si>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</si>
  <si>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</si>
  <si>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</si>
  <si>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</si>
  <si>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</si>
  <si>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</si>
  <si>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</si>
  <si>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</si>
  <si>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</si>
  <si>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</si>
  <si>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</si>
  <si>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</si>
  <si>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</si>
  <si>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</si>
  <si>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</si>
  <si>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</si>
  <si>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</si>
  <si>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</si>
  <si>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</si>
  <si>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</si>
  <si>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</si>
  <si>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</si>
  <si>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</si>
  <si>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</si>
  <si>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Click Bond, Inc.</t>
  </si>
  <si>
    <t>19-599-2417</t>
  </si>
  <si>
    <t>DUNS</t>
  </si>
  <si>
    <t>2151 Lockheed Way, Carson City NV 89706</t>
  </si>
  <si>
    <t>Glenn Hutt</t>
  </si>
  <si>
    <t>glenn.hutt@clickbond.com</t>
  </si>
  <si>
    <t>1+775-885-8000 ext. 1222</t>
  </si>
  <si>
    <t>Sr. Manager, Environmental, Health &amp; Safety</t>
  </si>
  <si>
    <t>On file with QA Dept.</t>
  </si>
  <si>
    <t>Supplier purchasing directive</t>
  </si>
  <si>
    <t>QA Supplier surveys</t>
  </si>
  <si>
    <t>Click Bond is ISO 14001 compliant/registered</t>
  </si>
  <si>
    <t>All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</si>
</sst>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9" fillId="0" borderId="0" xfId="502" applyFont="1" applyFill="1" applyAlignment="1">
      <alignment horizontal="justify" vertical="top"/>
    </xf>
    <xf numFmtId="0" fontId="97"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64" fontId="6" fillId="0" borderId="0" xfId="480"/>
    <xf numFmtId="0" fontId="115"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49" fontId="7" fillId="2" borderId="52" xfId="487" applyNumberForma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lenn.hutt@clickbon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glenn.hutt@clickbond.com" TargetMode="External"/><Relationship Id="rId4" Type="http://schemas.openxmlformats.org/officeDocument/2006/relationships/hyperlink" Target="mailto:glenn.hutt@clickbon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ht="16.5">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23.75">
      <c r="A37" s="360"/>
      <c r="B37" s="176">
        <v>3.01</v>
      </c>
      <c r="C37" s="177" t="s">
        <v>79</v>
      </c>
      <c r="D37" s="39" t="s">
        <v>2750</v>
      </c>
      <c r="E37" s="218" t="s">
        <v>1475</v>
      </c>
      <c r="F37" s="219" t="s">
        <v>1602</v>
      </c>
      <c r="G37" s="34"/>
    </row>
    <row r="38" spans="1:7" ht="1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3218</v>
      </c>
      <c r="F44" s="37" t="s">
        <v>3183</v>
      </c>
      <c r="G44" s="34"/>
    </row>
    <row r="45" spans="1:7" ht="157.5">
      <c r="A45" s="360"/>
      <c r="B45" s="287">
        <v>5</v>
      </c>
      <c r="C45" s="191" t="s">
        <v>2961</v>
      </c>
      <c r="D45" s="209">
        <v>42867</v>
      </c>
      <c r="E45" s="220" t="s">
        <v>14010</v>
      </c>
      <c r="F45" s="37" t="s">
        <v>13594</v>
      </c>
      <c r="G45" s="34"/>
    </row>
    <row r="46" spans="1:7" ht="45">
      <c r="A46" s="360"/>
      <c r="B46" s="208">
        <v>5.01</v>
      </c>
      <c r="C46" s="191" t="s">
        <v>2961</v>
      </c>
      <c r="D46" s="209">
        <v>42907</v>
      </c>
      <c r="E46" s="220" t="s">
        <v>14066</v>
      </c>
      <c r="F46" s="37" t="s">
        <v>13594</v>
      </c>
      <c r="G46" s="34"/>
    </row>
    <row r="47" spans="1:7" ht="67.5">
      <c r="A47" s="360"/>
      <c r="B47" s="208">
        <v>5.0999999999999996</v>
      </c>
      <c r="C47" s="191" t="s">
        <v>2961</v>
      </c>
      <c r="D47" s="209">
        <v>43070</v>
      </c>
      <c r="E47" s="220" t="s">
        <v>14292</v>
      </c>
      <c r="F47" s="37" t="s">
        <v>14293</v>
      </c>
      <c r="G47" s="34"/>
    </row>
    <row r="48" spans="1:7" ht="56.25">
      <c r="A48" s="360"/>
      <c r="B48" s="208">
        <v>5.1100000000000003</v>
      </c>
      <c r="C48" s="191" t="s">
        <v>14573</v>
      </c>
      <c r="D48" s="209">
        <v>43217</v>
      </c>
      <c r="E48" s="220" t="s">
        <v>14719</v>
      </c>
      <c r="F48" s="37" t="s">
        <v>14614</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20"/>
      <c r="G3" s="420"/>
      <c r="H3" s="420"/>
      <c r="I3" s="194"/>
      <c r="J3" s="173" t="s">
        <v>14598</v>
      </c>
      <c r="K3" s="48"/>
      <c r="L3" s="144"/>
      <c r="M3" s="135"/>
      <c r="N3" s="135"/>
      <c r="O3" s="136"/>
      <c r="P3" s="149">
        <f>MATCH($D$3,LN,0)</f>
        <v>1</v>
      </c>
    </row>
    <row r="4" spans="1:34" ht="15.75">
      <c r="A4" s="46"/>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5" t="str">
        <f ca="1">OFFSET(L!$C$1,MATCH("Declaration"&amp;ADDRESS(ROW(),COLUMN(),4),L!$A:$A,0)-1,SL,,)</f>
        <v>Company Information</v>
      </c>
      <c r="C7" s="425"/>
      <c r="D7" s="425"/>
      <c r="E7" s="425"/>
      <c r="F7" s="425"/>
      <c r="G7" s="425"/>
      <c r="H7" s="425"/>
      <c r="I7" s="425"/>
      <c r="J7" s="42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2" t="s">
        <v>569</v>
      </c>
      <c r="E9" s="423"/>
      <c r="F9" s="423"/>
      <c r="G9" s="42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6" t="str">
        <f ca="1">OFFSET(L!$C$1,MATCH("Declaration"&amp;ADDRESS(ROW(),COLUMN(),4)&amp;LEFT($D$9,1),L!$A:$A,0)-1,SL,,)</f>
        <v>Description of Scope:</v>
      </c>
      <c r="C10" s="156"/>
      <c r="D10" s="417" t="s">
        <v>15437</v>
      </c>
      <c r="E10" s="418"/>
      <c r="F10" s="418"/>
      <c r="G10" s="418"/>
      <c r="H10" s="418"/>
      <c r="I10" s="418"/>
      <c r="J10" s="41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7"/>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15426</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15427</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15428</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15429</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15430</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15431</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15" t="s">
        <v>15430</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15432</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15430</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15431</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0">
        <v>43538</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75" t="s">
        <v>564</v>
      </c>
      <c r="E27" s="376"/>
      <c r="F27" s="15"/>
      <c r="G27" s="377"/>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95" t="str">
        <f ca="1">D25</f>
        <v>Answer</v>
      </c>
      <c r="E31" s="395"/>
      <c r="F31" s="21"/>
      <c r="G31" s="56" t="str">
        <f ca="1">G25</f>
        <v>Comments</v>
      </c>
      <c r="H31" s="56"/>
      <c r="I31" s="56"/>
      <c r="J31" s="100"/>
      <c r="K31" s="48"/>
      <c r="L31" s="141" t="s">
        <v>1384</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t="s">
        <v>564</v>
      </c>
      <c r="E32" s="394"/>
      <c r="F32" s="59"/>
      <c r="G32" s="377"/>
      <c r="H32" s="378"/>
      <c r="I32" s="378"/>
      <c r="J32" s="379"/>
      <c r="K32" s="48"/>
      <c r="L32" s="147"/>
      <c r="M32" s="137"/>
      <c r="N32" s="135"/>
      <c r="O32" s="136"/>
      <c r="P32" s="149" t="str">
        <f>IF(D$32="No","","(*)")</f>
        <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75" t="s">
        <v>564</v>
      </c>
      <c r="E33" s="376"/>
      <c r="F33" s="59"/>
      <c r="G33" s="377"/>
      <c r="H33" s="378"/>
      <c r="I33" s="378"/>
      <c r="J33" s="379"/>
      <c r="K33" s="48"/>
      <c r="L33" s="147"/>
      <c r="M33" s="135"/>
      <c r="N33" s="135"/>
      <c r="O33" s="136"/>
      <c r="P33" s="149" t="str">
        <f>IF(D$33="No","","(*)")</f>
        <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t="s">
        <v>564</v>
      </c>
      <c r="E34" s="376"/>
      <c r="F34" s="59"/>
      <c r="G34" s="377"/>
      <c r="H34" s="378"/>
      <c r="I34" s="378"/>
      <c r="J34" s="379"/>
      <c r="K34" s="48"/>
      <c r="L34" s="147"/>
      <c r="M34" s="135"/>
      <c r="N34" s="135"/>
      <c r="O34" s="136"/>
      <c r="P34" s="149" t="str">
        <f>IF(D$34="No","","(*)")</f>
        <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t="s">
        <v>564</v>
      </c>
      <c r="E35" s="376"/>
      <c r="F35" s="59"/>
      <c r="G35" s="377"/>
      <c r="H35" s="378"/>
      <c r="I35" s="378"/>
      <c r="J35" s="379"/>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95" t="str">
        <f ca="1">D25</f>
        <v>Answer</v>
      </c>
      <c r="E37" s="395"/>
      <c r="F37" s="21"/>
      <c r="G37" s="56" t="str">
        <f ca="1">G25</f>
        <v>Comments</v>
      </c>
      <c r="H37" s="398"/>
      <c r="I37" s="398"/>
      <c r="J37" s="398"/>
      <c r="K37" s="48"/>
      <c r="L37" s="141" t="s">
        <v>1384</v>
      </c>
      <c r="M37" s="135"/>
      <c r="N37" s="135"/>
      <c r="O37" s="136"/>
      <c r="P37" s="57">
        <f>COUNTIF(D$26:D$29,"No")+COUNTIF(D$32:D$35,"No")</f>
        <v>8</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t="s">
        <v>564</v>
      </c>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75" t="s">
        <v>564</v>
      </c>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t="s">
        <v>564</v>
      </c>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t="s">
        <v>564</v>
      </c>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v>1</v>
      </c>
      <c r="E50" s="397"/>
      <c r="F50" s="59"/>
      <c r="G50" s="377" t="s">
        <v>15433</v>
      </c>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96">
        <v>1</v>
      </c>
      <c r="E51" s="397"/>
      <c r="F51" s="59"/>
      <c r="G51" s="377" t="s">
        <v>15433</v>
      </c>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96">
        <v>1</v>
      </c>
      <c r="E52" s="397"/>
      <c r="F52" s="59"/>
      <c r="G52" s="377" t="s">
        <v>15433</v>
      </c>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v>1</v>
      </c>
      <c r="E53" s="397"/>
      <c r="F53" s="59"/>
      <c r="G53" s="377" t="s">
        <v>15433</v>
      </c>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t="s">
        <v>564</v>
      </c>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75" t="s">
        <v>564</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t="s">
        <v>564</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t="s">
        <v>564</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v>
      </c>
      <c r="C71" s="69"/>
      <c r="D71" s="375" t="s">
        <v>564</v>
      </c>
      <c r="E71" s="376"/>
      <c r="F71" s="69"/>
      <c r="G71" s="403"/>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5" t="s">
        <v>563</v>
      </c>
      <c r="E73" s="376"/>
      <c r="F73" s="69"/>
      <c r="G73" s="377" t="s">
        <v>15434</v>
      </c>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384" t="s">
        <v>13547</v>
      </c>
      <c r="E79" s="385"/>
      <c r="F79" s="69"/>
      <c r="G79" s="377" t="s">
        <v>15435</v>
      </c>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75" t="s">
        <v>563</v>
      </c>
      <c r="E83" s="376"/>
      <c r="F83" s="69"/>
      <c r="G83" s="377" t="s">
        <v>15436</v>
      </c>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72A2D0EB-9B96-4B32-9563-935105C6D88F}"/>
    <hyperlink ref="D18" r:id="rId4" xr:uid="{DDA04336-D602-4F87-ACE7-72DDE84B0E45}"/>
    <hyperlink ref="D20" r:id="rId5" xr:uid="{B9AB29CA-A532-44CB-A725-040D114E983E}"/>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 sqref="A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Click Bond,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All products</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Glenn Hutt</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glenn.hutt@clickbond.com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1+775-885-8000 ext. 1222</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glenn.hutt@clickbond.com</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glenn.hutt@clickbond.com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1+775-885-8000 ext. 1222</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43538</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IF($B$16="Yes",Declaration!D33,0)</f>
        <v>0</v>
      </c>
      <c r="C21" s="106" t="str">
        <f t="shared" ca="1" si="3"/>
        <v>Complete</v>
      </c>
      <c r="D21" s="114" t="str">
        <f>IF(H21=1,"Click here to answer question 2 for Tin","")</f>
        <v/>
      </c>
      <c r="E21" s="88" t="s">
        <v>930</v>
      </c>
      <c r="F21" s="111">
        <f>IF(B$16="No",0,1)</f>
        <v>0</v>
      </c>
      <c r="G21" s="85">
        <f t="shared" si="4"/>
        <v>1</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IF(AND($B$16="Yes",$B$21="Yes"),Declaration!D39,0)</f>
        <v>0</v>
      </c>
      <c r="C26" s="106" t="str">
        <f t="shared" ca="1" si="3"/>
        <v>Complete</v>
      </c>
      <c r="D26" s="114" t="str">
        <f>IF(H26=1,"Click here to answer question 3 for Tin","")</f>
        <v/>
      </c>
      <c r="E26" s="88" t="s">
        <v>930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IF(AND($B$16="Yes",$B$21="Yes"),Declaration!D45,0)</f>
        <v>0</v>
      </c>
      <c r="C31" s="106" t="str">
        <f ca="1">IF(H31=1,J31,I31)</f>
        <v>Complete</v>
      </c>
      <c r="D31" s="114" t="str">
        <f>IF(H31=1,"Click here to answer question 4 for Tin","")</f>
        <v/>
      </c>
      <c r="E31" s="88" t="s">
        <v>1452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106">
        <f>IF(AND($B$16="Yes",$B$21="Yes"),Declaration!D51,0)</f>
        <v>0</v>
      </c>
      <c r="C36" s="106" t="str">
        <f ca="1">IF(H36=1,J36,I36)</f>
        <v>Complete</v>
      </c>
      <c r="D36" s="112" t="str">
        <f>IF(H36=1,"Click here to answer question 5 for Tin","")</f>
        <v/>
      </c>
      <c r="E36" s="88" t="s">
        <v>929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IF(AND($B$16="Yes",$B$21="Yes"),Declaration!D57,0)</f>
        <v>0</v>
      </c>
      <c r="C41" s="106" t="str">
        <f t="shared" ca="1" si="3"/>
        <v>Complete</v>
      </c>
      <c r="D41" s="114" t="str">
        <f>IF(H41=1,"Click here to answer question 6 for Tin","")</f>
        <v/>
      </c>
      <c r="E41" s="88" t="s">
        <v>1448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IF(AND($B$16="Yes",$B$21="Yes"),Declaration!D63,0)</f>
        <v>0</v>
      </c>
      <c r="C46" s="106" t="str">
        <f t="shared" ca="1" si="3"/>
        <v>Complete</v>
      </c>
      <c r="D46" s="115" t="str">
        <f>IF(H46=1,"Click here to answer question 7 for Tin","")</f>
        <v/>
      </c>
      <c r="E46" s="88" t="s">
        <v>930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1452</v>
      </c>
      <c r="F50" s="111">
        <f>IF(SUM(F$25:F$28)=0,0,1)</f>
        <v>0</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v>
      </c>
      <c r="B51" s="106" t="str">
        <f>Declaration!D71</f>
        <v>No</v>
      </c>
      <c r="C51" s="106" t="str">
        <f t="shared" ca="1" si="3"/>
        <v>Complete</v>
      </c>
      <c r="D51" s="112" t="str">
        <f>IF(H51=1,"Click here to answer question (B)","")</f>
        <v/>
      </c>
      <c r="E51" s="88" t="s">
        <v>1452</v>
      </c>
      <c r="F51" s="111">
        <f t="shared" ref="F51:F60" si="7">F$50</f>
        <v>0</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1452</v>
      </c>
      <c r="F53" s="111">
        <f t="shared" si="7"/>
        <v>0</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No</v>
      </c>
      <c r="C54" s="106" t="str">
        <f ca="1">IF(H54=1,J54,I54)</f>
        <v>Complete</v>
      </c>
      <c r="D54" s="112" t="str">
        <f>IF(H54=1,"Click here to answer question (D)","")</f>
        <v/>
      </c>
      <c r="E54" s="88" t="s">
        <v>1452</v>
      </c>
      <c r="F54" s="111">
        <f t="shared" si="7"/>
        <v>0</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1452</v>
      </c>
      <c r="F55" s="111">
        <f t="shared" si="7"/>
        <v>0</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using other format (describe)</v>
      </c>
      <c r="C56" s="106" t="str">
        <f t="shared" ca="1" si="3"/>
        <v>Complete</v>
      </c>
      <c r="D56" s="112" t="str">
        <f>IF(H56=1,"Click here to answer question (F)","")</f>
        <v/>
      </c>
      <c r="E56" s="88" t="s">
        <v>1452</v>
      </c>
      <c r="F56" s="111">
        <f t="shared" si="7"/>
        <v>0</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1452</v>
      </c>
      <c r="F58" s="111">
        <f t="shared" si="7"/>
        <v>0</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1452</v>
      </c>
      <c r="F59" s="111">
        <f t="shared" si="7"/>
        <v>0</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1452</v>
      </c>
      <c r="F60" s="111">
        <f t="shared" si="7"/>
        <v>0</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IF(K63=1,L63,IF(B16="No","Not Required",IF(G63=0,I63,J63)))</f>
        <v>Not Required</v>
      </c>
      <c r="D63" s="112" t="str">
        <f>IF(H63=0,"","Click here to provide smelter information")</f>
        <v/>
      </c>
      <c r="E63" s="88" t="s">
        <v>930</v>
      </c>
      <c r="F63" s="111">
        <f>F26</f>
        <v>0</v>
      </c>
      <c r="G63" s="85">
        <f>IF(AND(COUNTIF(SmelterIdetifiedForMetal,"Tin")&gt;0,COUNTIF('Smelter List'!AB$5:AB$2493,"Tin?*")&gt;0),0,1)</f>
        <v>1</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30.7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30.7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Glenn Hutt</cp:lastModifiedBy>
  <cp:lastPrinted>2015-04-21T20:47:43Z</cp:lastPrinted>
  <dcterms:created xsi:type="dcterms:W3CDTF">2010-06-21T21:00:23Z</dcterms:created>
  <dcterms:modified xsi:type="dcterms:W3CDTF">2019-03-14T21:36:24Z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